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3465" windowWidth="16800" windowHeight="6720" tabRatio="922"/>
  </bookViews>
  <sheets>
    <sheet name="Учебный план" sheetId="1" r:id="rId1"/>
    <sheet name="Пояснительная записка" sheetId="9" r:id="rId2"/>
  </sheets>
  <definedNames>
    <definedName name="Z_2801361C_76BA_42FD_8F60_61D354DF9AAD_.wvu.PrintArea" localSheetId="0" hidden="1">'Учебный план'!$C$119:$BZ$127</definedName>
    <definedName name="_xlnm.Print_Area" localSheetId="1">'Пояснительная записка'!$A$1:$W$299</definedName>
    <definedName name="_xlnm.Print_Area" localSheetId="0">'Учебный план'!$A$1:$CE$149</definedName>
  </definedNames>
  <calcPr calcId="145621"/>
  <customWorkbookViews>
    <customWorkbookView name="Аня - Личное представление" guid="{2801361C-76BA-42FD-8F60-61D354DF9AAD}" mergeInterval="0" personalView="1" maximized="1" windowWidth="1268" windowHeight="822" tabRatio="922" activeSheetId="1"/>
  </customWorkbookViews>
</workbook>
</file>

<file path=xl/calcChain.xml><?xml version="1.0" encoding="utf-8"?>
<calcChain xmlns="http://schemas.openxmlformats.org/spreadsheetml/2006/main">
  <c r="AO111" i="1"/>
  <c r="AI111"/>
  <c r="AO66"/>
  <c r="AO116"/>
  <c r="CD52"/>
  <c r="CD53"/>
  <c r="CD51"/>
  <c r="BX52"/>
  <c r="BX53"/>
  <c r="BX51"/>
  <c r="BV52"/>
  <c r="BV53"/>
  <c r="BV51"/>
  <c r="AO84"/>
  <c r="AO99"/>
  <c r="AU99"/>
  <c r="AU100"/>
  <c r="AO100"/>
  <c r="AI100"/>
  <c r="AO98"/>
  <c r="AR98"/>
  <c r="AX77"/>
  <c r="AX76"/>
  <c r="BP144"/>
  <c r="BM144"/>
  <c r="BJ144"/>
  <c r="BG144"/>
  <c r="BD144"/>
  <c r="BA144"/>
  <c r="BP145"/>
  <c r="BA145"/>
  <c r="BJ137"/>
  <c r="BD137"/>
  <c r="AO137"/>
  <c r="BP77"/>
  <c r="BM77"/>
  <c r="BJ77"/>
  <c r="BG77"/>
  <c r="BD77"/>
  <c r="BA77"/>
  <c r="AU77"/>
  <c r="AO79"/>
  <c r="AR79"/>
  <c r="AO80"/>
  <c r="AO81"/>
  <c r="AR81"/>
  <c r="AO82"/>
  <c r="AO83"/>
  <c r="AR83"/>
  <c r="AR84"/>
  <c r="AO85"/>
  <c r="AR85"/>
  <c r="AO86"/>
  <c r="AO87"/>
  <c r="AO88"/>
  <c r="AI88"/>
  <c r="AI77"/>
  <c r="AO89"/>
  <c r="AR89"/>
  <c r="AO90"/>
  <c r="AI79"/>
  <c r="AI81"/>
  <c r="AI83"/>
  <c r="AI85"/>
  <c r="AO78"/>
  <c r="BP73"/>
  <c r="BM73"/>
  <c r="BJ73"/>
  <c r="BG73"/>
  <c r="BD73"/>
  <c r="BA73"/>
  <c r="AU73"/>
  <c r="BP64"/>
  <c r="BM64"/>
  <c r="BJ64"/>
  <c r="BG64"/>
  <c r="BD64"/>
  <c r="BA64"/>
  <c r="AU64"/>
  <c r="BJ145"/>
  <c r="BP134"/>
  <c r="AO134"/>
  <c r="BA146"/>
  <c r="AO135"/>
  <c r="AO133"/>
  <c r="AO132"/>
  <c r="AO130"/>
  <c r="AO96"/>
  <c r="AI96"/>
  <c r="BD145"/>
  <c r="BP146"/>
  <c r="BG102"/>
  <c r="BG101"/>
  <c r="BD102"/>
  <c r="BD101"/>
  <c r="BA102"/>
  <c r="BA101"/>
  <c r="AU102"/>
  <c r="AU101"/>
  <c r="BM146"/>
  <c r="BM145"/>
  <c r="BJ146"/>
  <c r="BG146"/>
  <c r="BG145"/>
  <c r="BA93"/>
  <c r="BA91"/>
  <c r="BA76"/>
  <c r="BA128"/>
  <c r="BA129"/>
  <c r="BD93"/>
  <c r="BD92"/>
  <c r="BG93"/>
  <c r="BG92"/>
  <c r="BJ93"/>
  <c r="BJ92"/>
  <c r="BM93"/>
  <c r="BM92"/>
  <c r="BP93"/>
  <c r="BP92"/>
  <c r="AO95"/>
  <c r="AU125"/>
  <c r="AO125"/>
  <c r="AI125"/>
  <c r="AI99"/>
  <c r="AO104"/>
  <c r="AI104"/>
  <c r="BH51"/>
  <c r="CG51"/>
  <c r="CG54"/>
  <c r="BL51"/>
  <c r="BN51"/>
  <c r="BP51"/>
  <c r="BT51"/>
  <c r="BZ51"/>
  <c r="CB51"/>
  <c r="CF51"/>
  <c r="BH52"/>
  <c r="BL52"/>
  <c r="BN52"/>
  <c r="BP52"/>
  <c r="BR52"/>
  <c r="BT52"/>
  <c r="BZ52"/>
  <c r="CB52"/>
  <c r="CF52"/>
  <c r="BH53"/>
  <c r="BJ53"/>
  <c r="BL53"/>
  <c r="BN53"/>
  <c r="BN54"/>
  <c r="BP53"/>
  <c r="BR53"/>
  <c r="BT53"/>
  <c r="BT54"/>
  <c r="BZ53"/>
  <c r="CB53"/>
  <c r="CB54"/>
  <c r="CF53"/>
  <c r="CF54"/>
  <c r="AO65"/>
  <c r="AI66"/>
  <c r="AO67"/>
  <c r="AO68"/>
  <c r="AR68"/>
  <c r="AR64"/>
  <c r="AO71"/>
  <c r="AO70"/>
  <c r="AI70"/>
  <c r="AO72"/>
  <c r="AO74"/>
  <c r="AO75"/>
  <c r="AR75"/>
  <c r="AO97"/>
  <c r="AI97"/>
  <c r="AO94"/>
  <c r="BJ102"/>
  <c r="BM102"/>
  <c r="BP102"/>
  <c r="AO103"/>
  <c r="AO105"/>
  <c r="AO106"/>
  <c r="AR106"/>
  <c r="AO107"/>
  <c r="AR107"/>
  <c r="AO108"/>
  <c r="AL108"/>
  <c r="AI108"/>
  <c r="AO109"/>
  <c r="AI109"/>
  <c r="AO110"/>
  <c r="AR110"/>
  <c r="AO112"/>
  <c r="AL112"/>
  <c r="AO113"/>
  <c r="AL113"/>
  <c r="AI113"/>
  <c r="AO114"/>
  <c r="AL114"/>
  <c r="AI114"/>
  <c r="AO115"/>
  <c r="AR115"/>
  <c r="AU120"/>
  <c r="AU119"/>
  <c r="BJ120"/>
  <c r="BJ119"/>
  <c r="BM120"/>
  <c r="BM119"/>
  <c r="AO121"/>
  <c r="AO122"/>
  <c r="AR122"/>
  <c r="AO123"/>
  <c r="AL123"/>
  <c r="AI123"/>
  <c r="AO124"/>
  <c r="AL124"/>
  <c r="AI124"/>
  <c r="AO136"/>
  <c r="BD146"/>
  <c r="AI72"/>
  <c r="AR72"/>
  <c r="AI68"/>
  <c r="AR66"/>
  <c r="BZ54"/>
  <c r="AR95"/>
  <c r="AR65"/>
  <c r="AI75"/>
  <c r="AR123"/>
  <c r="BX54"/>
  <c r="AX128"/>
  <c r="AL121"/>
  <c r="AI121"/>
  <c r="AI120"/>
  <c r="AI119"/>
  <c r="AL73"/>
  <c r="AR74"/>
  <c r="AR70"/>
  <c r="BL54"/>
  <c r="BG91"/>
  <c r="BG76"/>
  <c r="BG128"/>
  <c r="BG129"/>
  <c r="AR96"/>
  <c r="AR90"/>
  <c r="AI90"/>
  <c r="AR88"/>
  <c r="AR86"/>
  <c r="AI86"/>
  <c r="AI115"/>
  <c r="AR124"/>
  <c r="AU94"/>
  <c r="AI94"/>
  <c r="AI93"/>
  <c r="AR71"/>
  <c r="AI71"/>
  <c r="AR67"/>
  <c r="BJ52"/>
  <c r="CG52"/>
  <c r="BH54"/>
  <c r="BV54"/>
  <c r="AR78"/>
  <c r="AR77"/>
  <c r="AI78"/>
  <c r="AI110"/>
  <c r="AR113"/>
  <c r="AI67"/>
  <c r="AI74"/>
  <c r="AI73"/>
  <c r="AL64"/>
  <c r="AI65"/>
  <c r="AI64"/>
  <c r="AL106"/>
  <c r="AI106"/>
  <c r="AR103"/>
  <c r="BR51"/>
  <c r="BR54"/>
  <c r="BP54"/>
  <c r="AI95"/>
  <c r="AR87"/>
  <c r="AI87"/>
  <c r="AR82"/>
  <c r="AI82"/>
  <c r="AR80"/>
  <c r="AI80"/>
  <c r="AO77"/>
  <c r="CG53"/>
  <c r="AR121"/>
  <c r="AO120"/>
  <c r="AO119"/>
  <c r="AR105"/>
  <c r="AI105"/>
  <c r="AU93"/>
  <c r="AU92"/>
  <c r="CD54"/>
  <c r="BP91"/>
  <c r="BP76"/>
  <c r="BP128"/>
  <c r="AL77"/>
  <c r="AI84"/>
  <c r="AL122"/>
  <c r="AI122"/>
  <c r="AL116"/>
  <c r="AO64"/>
  <c r="AI89"/>
  <c r="AR109"/>
  <c r="AL107"/>
  <c r="AI107"/>
  <c r="AR108"/>
  <c r="AI116"/>
  <c r="AR116"/>
  <c r="BJ51"/>
  <c r="BA92"/>
  <c r="BM91"/>
  <c r="BM76"/>
  <c r="BM128"/>
  <c r="BM129"/>
  <c r="AR111"/>
  <c r="BD91"/>
  <c r="BD76"/>
  <c r="BD128"/>
  <c r="AO102"/>
  <c r="AO101"/>
  <c r="AR112"/>
  <c r="AR114"/>
  <c r="AR104"/>
  <c r="AL103"/>
  <c r="BJ91"/>
  <c r="BJ76"/>
  <c r="BJ128"/>
  <c r="AU91"/>
  <c r="AU76"/>
  <c r="AU128"/>
  <c r="AO93"/>
  <c r="AO92"/>
  <c r="AI98"/>
  <c r="AL93"/>
  <c r="AL92"/>
  <c r="AR97"/>
  <c r="AR93"/>
  <c r="AR92"/>
  <c r="AR73"/>
  <c r="AO73"/>
  <c r="AI103"/>
  <c r="AI92"/>
  <c r="AR102"/>
  <c r="AR101"/>
  <c r="BJ54"/>
  <c r="AR120"/>
  <c r="AR119"/>
  <c r="AL102"/>
  <c r="AI112"/>
  <c r="AI102"/>
  <c r="AO91"/>
  <c r="AO76"/>
  <c r="AO128"/>
  <c r="AE148"/>
  <c r="AL120"/>
  <c r="AL119"/>
  <c r="AI101"/>
  <c r="AI91"/>
  <c r="AI76"/>
  <c r="AI128"/>
  <c r="AR91"/>
  <c r="AR76"/>
  <c r="AR128"/>
  <c r="AL101"/>
  <c r="AL91"/>
  <c r="AL76"/>
  <c r="AL128"/>
</calcChain>
</file>

<file path=xl/sharedStrings.xml><?xml version="1.0" encoding="utf-8"?>
<sst xmlns="http://schemas.openxmlformats.org/spreadsheetml/2006/main" count="507" uniqueCount="238">
  <si>
    <t>УП.00</t>
  </si>
  <si>
    <t>Учебная практика</t>
  </si>
  <si>
    <t>ПП.00</t>
  </si>
  <si>
    <t>Производственная практика (по профилю специальности)</t>
  </si>
  <si>
    <t>ПДП.00</t>
  </si>
  <si>
    <t>Производственная практика (преддипломная)</t>
  </si>
  <si>
    <t>ПА.00</t>
  </si>
  <si>
    <t>ГИА.00</t>
  </si>
  <si>
    <t>ГИА.01</t>
  </si>
  <si>
    <t>Подготовка выпускной квалификационной работы</t>
  </si>
  <si>
    <t>ГИА.02</t>
  </si>
  <si>
    <t>Защита выпускной квалификационной работы</t>
  </si>
  <si>
    <t xml:space="preserve">Производственная практика (преддипломная) </t>
  </si>
  <si>
    <t>2 года 10 мес</t>
  </si>
  <si>
    <t>ПП 01</t>
  </si>
  <si>
    <t>9 недель</t>
  </si>
  <si>
    <t>-</t>
  </si>
  <si>
    <t>экзамены</t>
  </si>
  <si>
    <t>ОГСЭ.05</t>
  </si>
  <si>
    <t>УП 01</t>
  </si>
  <si>
    <t>Информатика и информационно-коммуникационные технологии в профессиональной деятельности</t>
  </si>
  <si>
    <t>Гигиенические основы физической культуры и спорта</t>
  </si>
  <si>
    <t>Теория и история физической культуры и спорта</t>
  </si>
  <si>
    <t>Основы биомеханики</t>
  </si>
  <si>
    <t>Теоретические и прикладные аспекты методической работы педагога по физической культуре и спорту</t>
  </si>
  <si>
    <t>Комплексный контроль в подготовке спортсменов</t>
  </si>
  <si>
    <t>Технология управления спортивной подготовкой</t>
  </si>
  <si>
    <t>Теннис</t>
  </si>
  <si>
    <t>Баскетбол</t>
  </si>
  <si>
    <t>Волейбол</t>
  </si>
  <si>
    <t>Софтбол</t>
  </si>
  <si>
    <t>Гандбол</t>
  </si>
  <si>
    <t>Футбол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</si>
  <si>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</si>
  <si>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</si>
  <si>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</si>
  <si>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</si>
  <si>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</si>
  <si>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</si>
  <si>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</si>
  <si>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</si>
  <si>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</si>
  <si>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</si>
  <si>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</si>
  <si>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</si>
  <si>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</si>
  <si>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К</t>
  </si>
  <si>
    <t>Э</t>
  </si>
  <si>
    <t>П</t>
  </si>
  <si>
    <t>Д</t>
  </si>
  <si>
    <t>Индекс</t>
  </si>
  <si>
    <t>Максимальная учебная нагрузка</t>
  </si>
  <si>
    <t>Самостоятельная учебная нагрузка</t>
  </si>
  <si>
    <t>Обязательные учебные занятия</t>
  </si>
  <si>
    <t>В том числе</t>
  </si>
  <si>
    <t>ВСЕГО</t>
  </si>
  <si>
    <t>2 курс</t>
  </si>
  <si>
    <t>ОГСЭ.00</t>
  </si>
  <si>
    <t>ОГСЭ.01</t>
  </si>
  <si>
    <t>Основы философии</t>
  </si>
  <si>
    <t>ОГСЭ.02</t>
  </si>
  <si>
    <t>ОГСЭ.03</t>
  </si>
  <si>
    <t>Русский язык и культура речи</t>
  </si>
  <si>
    <t>ОГСЭ.04</t>
  </si>
  <si>
    <t>ЕН.00</t>
  </si>
  <si>
    <t>ЕН.01</t>
  </si>
  <si>
    <t>Математика</t>
  </si>
  <si>
    <t>ЕН.02</t>
  </si>
  <si>
    <t>Психология</t>
  </si>
  <si>
    <t>Педагогика</t>
  </si>
  <si>
    <t>Безопасность жизнедеятельности</t>
  </si>
  <si>
    <t xml:space="preserve">Иностранный язык </t>
  </si>
  <si>
    <t>История</t>
  </si>
  <si>
    <t>Легкая атлетика</t>
  </si>
  <si>
    <t>Гимнастика</t>
  </si>
  <si>
    <t>Лыжный спорт</t>
  </si>
  <si>
    <t>Плавание</t>
  </si>
  <si>
    <t>17 недель</t>
  </si>
  <si>
    <t>Промежуточная аттестация</t>
  </si>
  <si>
    <t>Время каникулярное</t>
  </si>
  <si>
    <t>Спортивная медицина</t>
  </si>
  <si>
    <t>Психология общения</t>
  </si>
  <si>
    <t>Анатомия</t>
  </si>
  <si>
    <t>Физиология с основами биохимии</t>
  </si>
  <si>
    <t>Профессиональные модули</t>
  </si>
  <si>
    <t>ПМ.00</t>
  </si>
  <si>
    <t>ПМ.01</t>
  </si>
  <si>
    <t>МДК.01.01</t>
  </si>
  <si>
    <t>ПМ.02</t>
  </si>
  <si>
    <t>ПМ.03</t>
  </si>
  <si>
    <t>МДК.02.01</t>
  </si>
  <si>
    <t xml:space="preserve">     производственная практика (по профилю специальности)</t>
  </si>
  <si>
    <t xml:space="preserve">     производственная практика (преддипломная)</t>
  </si>
  <si>
    <t>Правовое обеспечение профессиональной деятельности</t>
  </si>
  <si>
    <t>Основы врачебного контроля</t>
  </si>
  <si>
    <t>Избранный вид спорта с методикой тренировки и руководства соревновательной деятельностью спортсменов</t>
  </si>
  <si>
    <t>Лечебная физическая культура и массаж</t>
  </si>
  <si>
    <t>Организация физкультурно-спортивной работы</t>
  </si>
  <si>
    <t>МДК 02.02</t>
  </si>
  <si>
    <t>МДК 03.01</t>
  </si>
  <si>
    <t>ПП 02</t>
  </si>
  <si>
    <t>ВК.00</t>
  </si>
  <si>
    <t>МДК 02.03</t>
  </si>
  <si>
    <t>%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</si>
  <si>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</si>
  <si>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</si>
  <si>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Учебная нагрузка обучающихся (час)</t>
  </si>
  <si>
    <t>занятий в группах и потоках (лекций, семинаров, уроков)</t>
  </si>
  <si>
    <t>занятий в подгруппах (лаб. и практ. занятий)</t>
  </si>
  <si>
    <t>курсовых работ (проектов)</t>
  </si>
  <si>
    <t>Распределение обязательной нагрузки по курсам и семестрам (час. в семестр)</t>
  </si>
  <si>
    <t>ДЗ</t>
  </si>
  <si>
    <t>Всего</t>
  </si>
  <si>
    <t>Государственная итоговая аттестация</t>
  </si>
  <si>
    <t>учебной практики</t>
  </si>
  <si>
    <t>*</t>
  </si>
  <si>
    <t>производст. практики / преддипл. практика</t>
  </si>
  <si>
    <t>зачетов</t>
  </si>
  <si>
    <t>дифференцированных зачетов</t>
  </si>
  <si>
    <t>Курс</t>
  </si>
  <si>
    <t>Производственная практика и подготовка к итоговой аттестации</t>
  </si>
  <si>
    <t>Каникулы</t>
  </si>
  <si>
    <t>Всего за год</t>
  </si>
  <si>
    <t>1 семестр</t>
  </si>
  <si>
    <t>2 семестр</t>
  </si>
  <si>
    <t>нед.</t>
  </si>
  <si>
    <t>час.</t>
  </si>
  <si>
    <t xml:space="preserve">  Промежуточная аттестация</t>
  </si>
  <si>
    <t xml:space="preserve">  Учебная практика</t>
  </si>
  <si>
    <t xml:space="preserve">  Производственная по профилю специальности</t>
  </si>
  <si>
    <t xml:space="preserve">  Практика квалификациаонная</t>
  </si>
  <si>
    <t>теоретическое обучение</t>
  </si>
  <si>
    <t>экзаменационная сессия</t>
  </si>
  <si>
    <t>каникулы</t>
  </si>
  <si>
    <t xml:space="preserve">Практикоориентированность учебного плана составляет </t>
  </si>
  <si>
    <t>РАБОЧИЙ</t>
  </si>
  <si>
    <t>УЧЕБНЫЙ  ПЛАН</t>
  </si>
  <si>
    <t>специальность</t>
  </si>
  <si>
    <t>Физическая культура</t>
  </si>
  <si>
    <t>форма обучения</t>
  </si>
  <si>
    <t>очная</t>
  </si>
  <si>
    <t>нормативный срок обучения</t>
  </si>
  <si>
    <t/>
  </si>
  <si>
    <t>квалификация</t>
  </si>
  <si>
    <t>педагог по физической культуре и спорту</t>
  </si>
  <si>
    <t>образовательный уровень СПО</t>
  </si>
  <si>
    <t>3. План учебного процесса</t>
  </si>
  <si>
    <t>3 семестр</t>
  </si>
  <si>
    <t>4 семестр</t>
  </si>
  <si>
    <t>7 семестр</t>
  </si>
  <si>
    <t>8 семестр</t>
  </si>
  <si>
    <t>учебная практика</t>
  </si>
  <si>
    <t>Общепрофессиональные дисциплины</t>
  </si>
  <si>
    <t>Валеология</t>
  </si>
  <si>
    <t xml:space="preserve">"УТВЕРЖДАЮ" </t>
  </si>
  <si>
    <t>Организация и проведение учебно-тренировочных занятий и руководство соревновательной деятельностью спортсменов в избранном виде спорта</t>
  </si>
  <si>
    <t>Культурология</t>
  </si>
  <si>
    <t>Социальная психология</t>
  </si>
  <si>
    <t>П.00</t>
  </si>
  <si>
    <t>ОП.00</t>
  </si>
  <si>
    <t>ОП.01</t>
  </si>
  <si>
    <t>ОП.02</t>
  </si>
  <si>
    <t>ОП.03</t>
  </si>
  <si>
    <t>ОП.04</t>
  </si>
  <si>
    <t>ОП.05</t>
  </si>
  <si>
    <t>ОП.06</t>
  </si>
  <si>
    <t>ОП.07</t>
  </si>
  <si>
    <t>ОП.08</t>
  </si>
  <si>
    <t>ОП.09</t>
  </si>
  <si>
    <t>ОП.10</t>
  </si>
  <si>
    <t>Организация физкультурно-спортивной деятельности различных возрастных групп населения</t>
  </si>
  <si>
    <t>Базовые и новые  физкультурно-спортивные виды деятельности с методикой оздоровительной тренировки</t>
  </si>
  <si>
    <t>14
 недель</t>
  </si>
  <si>
    <t>5 недель</t>
  </si>
  <si>
    <t>6 недель</t>
  </si>
  <si>
    <t>4 недели</t>
  </si>
  <si>
    <t>2 недели</t>
  </si>
  <si>
    <t>23 
недели</t>
  </si>
  <si>
    <t>углубленный</t>
  </si>
  <si>
    <t>Подвижные игры</t>
  </si>
  <si>
    <t>Методическое обеспечение организации физкультурной и спортивной деятельности</t>
  </si>
  <si>
    <t>1курс</t>
  </si>
  <si>
    <t>3курс</t>
  </si>
  <si>
    <t>подготовка к ГИА</t>
  </si>
  <si>
    <t>ГИА</t>
  </si>
  <si>
    <t xml:space="preserve">  Подготовка к ГИА</t>
  </si>
  <si>
    <t>21 неделя</t>
  </si>
  <si>
    <t>Менеджмент профессиональной деятельности</t>
  </si>
  <si>
    <t>Дисциплин и МДК</t>
  </si>
  <si>
    <t>ОГСЭ.06</t>
  </si>
  <si>
    <t>ОГСЭ.07</t>
  </si>
  <si>
    <t>ОГСЭ.08</t>
  </si>
  <si>
    <t>ПП 03</t>
  </si>
  <si>
    <t xml:space="preserve">Производственная практика (по профилю специальности) </t>
  </si>
  <si>
    <t>13 недель</t>
  </si>
  <si>
    <t>22 недели</t>
  </si>
  <si>
    <t xml:space="preserve">Государственного бюджетного профессиональное образовательного учреждения Московской области </t>
  </si>
  <si>
    <t>"Училище (техникум) олимпийского резерва № 2"</t>
  </si>
  <si>
    <t>Общий гуманитарный и социально-экономический учебный цикл</t>
  </si>
  <si>
    <t>Профессиональный учебный цикл</t>
  </si>
  <si>
    <t>Всего часов обучения по учебным циклам ППССЗ</t>
  </si>
  <si>
    <t>производственная практика (преддипломная)</t>
  </si>
  <si>
    <t>производственная практика (по профилю специальности)</t>
  </si>
  <si>
    <t>190 часов, отведенные на изучение дисциплины, перенесены га освоение МДК 01.01</t>
  </si>
  <si>
    <t>Фитнес -технологии</t>
  </si>
  <si>
    <t>ОП.11</t>
  </si>
  <si>
    <t>______________________Н.Н.Абрамушин</t>
  </si>
  <si>
    <t>49.02.01 Физическая культура</t>
  </si>
  <si>
    <t>Теория, методика и история избранного вида спорта</t>
  </si>
  <si>
    <t>ОП.13</t>
  </si>
  <si>
    <t>Методическое обеспечение и технология физкультурно-спортивной деятельности</t>
  </si>
  <si>
    <t>Основы проектно-исследовательской деятельности в области образования, физической культуры и спорта</t>
  </si>
  <si>
    <t>Основы спортивной тренировки</t>
  </si>
  <si>
    <t>Спортивное совершенствование в избранном виде спорта</t>
  </si>
  <si>
    <t>Эк.Кв.</t>
  </si>
  <si>
    <t>ПДП 04</t>
  </si>
  <si>
    <t>Основы эргогенических средств в спорте.Анидопинг.</t>
  </si>
  <si>
    <t>Математический и общий естественнонаучный учебный цикл</t>
  </si>
  <si>
    <t>ОП.12</t>
  </si>
  <si>
    <t xml:space="preserve">Спортивный отбор </t>
  </si>
  <si>
    <t>1.1. Выпускная квалификационная работа</t>
  </si>
  <si>
    <t>4\4</t>
  </si>
  <si>
    <r>
      <t xml:space="preserve">на базе    </t>
    </r>
    <r>
      <rPr>
        <sz val="16"/>
        <rFont val="Arial Cyr"/>
        <charset val="204"/>
      </rPr>
      <t>среднего общего образования</t>
    </r>
  </si>
  <si>
    <t>УП 02</t>
  </si>
  <si>
    <t>УП</t>
  </si>
  <si>
    <t>ПП</t>
  </si>
  <si>
    <t>Г</t>
  </si>
  <si>
    <t>З</t>
  </si>
  <si>
    <t>Подготовка выпускной квалификационной работы  4 нед.</t>
  </si>
  <si>
    <t>Защита выпускной квалификационной работы  2 нед.</t>
  </si>
  <si>
    <t xml:space="preserve">2. Сводные данные по бюджету времени </t>
  </si>
  <si>
    <r>
      <t>Консультации</t>
    </r>
    <r>
      <rPr>
        <sz val="10"/>
        <color indexed="10"/>
        <rFont val="Arial Cyr"/>
        <charset val="204"/>
      </rPr>
      <t xml:space="preserve"> </t>
    </r>
    <r>
      <rPr>
        <sz val="10"/>
        <rFont val="Arial Cyr"/>
        <charset val="204"/>
      </rPr>
      <t xml:space="preserve">на одного обучающегося 4 часов на каждый учебный год </t>
    </r>
  </si>
  <si>
    <r>
      <t>1. График учебного процесса</t>
    </r>
    <r>
      <rPr>
        <sz val="14"/>
        <rFont val="Arial"/>
        <family val="2"/>
        <charset val="204"/>
      </rPr>
      <t xml:space="preserve"> </t>
    </r>
  </si>
  <si>
    <t xml:space="preserve">Приложение № 2 к ППССЗ по специальности 49.02.01. Физическая культура </t>
  </si>
  <si>
    <t>"_____"____________________2017г.</t>
  </si>
  <si>
    <t>Директор ГБПОУ МО " УОР №2"</t>
  </si>
  <si>
    <t>з</t>
  </si>
  <si>
    <t>дз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</si>
</sst>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92" formatCode="mmmm\ d\,\ yyyy"/>
  </numFmts>
  <fonts count="63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sz val="1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8"/>
      <name val="Arial Cyr"/>
      <charset val="204"/>
    </font>
    <font>
      <sz val="16"/>
      <name val="Arial Cyr"/>
      <charset val="204"/>
    </font>
    <font>
      <i/>
      <sz val="10"/>
      <name val="Arial Cyr"/>
      <charset val="204"/>
    </font>
    <font>
      <i/>
      <sz val="14"/>
      <name val="Arial Cyr"/>
      <charset val="204"/>
    </font>
    <font>
      <sz val="11"/>
      <name val="Arial Cyr"/>
      <family val="2"/>
      <charset val="204"/>
    </font>
    <font>
      <sz val="9"/>
      <name val="Times New Roman"/>
      <family val="1"/>
    </font>
    <font>
      <sz val="11"/>
      <name val="Arial Cyr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sz val="20"/>
      <name val="Arial"/>
      <family val="2"/>
      <charset val="204"/>
    </font>
    <font>
      <b/>
      <i/>
      <sz val="14"/>
      <name val="Arial"/>
      <family val="2"/>
      <charset val="204"/>
    </font>
    <font>
      <sz val="9"/>
      <name val="Times New Roman"/>
      <family val="1"/>
      <charset val="204"/>
    </font>
    <font>
      <b/>
      <sz val="2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10"/>
      <name val="Arial Cyr"/>
      <charset val="204"/>
    </font>
    <font>
      <sz val="20"/>
      <name val="Arial Cyr"/>
      <charset val="204"/>
    </font>
    <font>
      <i/>
      <sz val="20"/>
      <name val="Arial Cyr"/>
      <charset val="204"/>
    </font>
    <font>
      <b/>
      <sz val="12"/>
      <name val="Times New Roman"/>
      <family val="1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b/>
      <sz val="9"/>
      <name val="Arial Cyr"/>
      <charset val="204"/>
    </font>
    <font>
      <b/>
      <sz val="72"/>
      <name val="Times New Roman Cyr"/>
      <family val="1"/>
      <charset val="204"/>
    </font>
    <font>
      <i/>
      <sz val="14"/>
      <name val="Arial Cyr"/>
      <family val="2"/>
      <charset val="204"/>
    </font>
    <font>
      <sz val="14"/>
      <name val="Arial Cyr"/>
      <family val="2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Arial Cyr"/>
      <charset val="204"/>
    </font>
    <font>
      <sz val="10"/>
      <color rgb="FFFF0000"/>
      <name val="Arial Cyr"/>
      <charset val="204"/>
    </font>
    <font>
      <b/>
      <sz val="14"/>
      <color rgb="FFFF0000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3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Dashed">
        <color indexed="30"/>
      </bottom>
      <diagonal/>
    </border>
    <border>
      <left style="medium">
        <color indexed="64"/>
      </left>
      <right style="thin">
        <color indexed="64"/>
      </right>
      <top style="mediumDashed">
        <color indexed="30"/>
      </top>
      <bottom style="mediumDashed">
        <color indexed="30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3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3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30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3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30"/>
      </top>
      <bottom style="mediumDashed">
        <color indexed="30"/>
      </bottom>
      <diagonal/>
    </border>
    <border>
      <left style="thin">
        <color indexed="64"/>
      </left>
      <right style="thin">
        <color indexed="64"/>
      </right>
      <top style="mediumDashed">
        <color indexed="30"/>
      </top>
      <bottom style="mediumDashed">
        <color indexed="30"/>
      </bottom>
      <diagonal/>
    </border>
    <border>
      <left style="thin">
        <color indexed="64"/>
      </left>
      <right/>
      <top style="mediumDashed">
        <color indexed="30"/>
      </top>
      <bottom style="mediumDashed">
        <color indexed="3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Dashed">
        <color indexed="30"/>
      </bottom>
      <diagonal/>
    </border>
    <border>
      <left style="medium">
        <color indexed="64"/>
      </left>
      <right/>
      <top style="mediumDashed">
        <color indexed="30"/>
      </top>
      <bottom style="mediumDashed">
        <color indexed="30"/>
      </bottom>
      <diagonal/>
    </border>
    <border>
      <left/>
      <right/>
      <top style="mediumDashed">
        <color indexed="30"/>
      </top>
      <bottom style="mediumDashed">
        <color indexed="30"/>
      </bottom>
      <diagonal/>
    </border>
    <border>
      <left/>
      <right style="medium">
        <color indexed="64"/>
      </right>
      <top style="mediumDashed">
        <color indexed="30"/>
      </top>
      <bottom style="mediumDashed">
        <color indexed="30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30"/>
      </top>
      <bottom style="mediumDashed">
        <color indexed="3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mediumDashed">
        <color indexed="3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30"/>
      </bottom>
      <diagonal/>
    </border>
    <border>
      <left/>
      <right style="thin">
        <color indexed="64"/>
      </right>
      <top style="thin">
        <color indexed="64"/>
      </top>
      <bottom style="mediumDashed">
        <color indexed="3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theme="3" tint="0.5999633777886288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theme="3" tint="0.59996337778862885"/>
      </bottom>
      <diagonal/>
    </border>
    <border>
      <left style="medium">
        <color indexed="64"/>
      </left>
      <right style="thin">
        <color indexed="64"/>
      </right>
      <top style="mediumDashed">
        <color theme="3" tint="0.39994506668294322"/>
      </top>
      <bottom style="mediumDashed">
        <color indexed="30"/>
      </bottom>
      <diagonal/>
    </border>
    <border>
      <left style="thin">
        <color indexed="64"/>
      </left>
      <right/>
      <top style="mediumDashed">
        <color theme="3" tint="0.39994506668294322"/>
      </top>
      <bottom style="mediumDashed">
        <color indexed="30"/>
      </bottom>
      <diagonal/>
    </border>
    <border>
      <left/>
      <right/>
      <top style="mediumDashed">
        <color theme="3" tint="0.39994506668294322"/>
      </top>
      <bottom style="mediumDashed">
        <color indexed="30"/>
      </bottom>
      <diagonal/>
    </border>
    <border>
      <left/>
      <right style="medium">
        <color indexed="64"/>
      </right>
      <top style="mediumDashed">
        <color theme="3" tint="0.39994506668294322"/>
      </top>
      <bottom style="mediumDashed">
        <color indexed="30"/>
      </bottom>
      <diagonal/>
    </border>
    <border>
      <left style="thin">
        <color indexed="64"/>
      </left>
      <right/>
      <top style="thin">
        <color indexed="64"/>
      </top>
      <bottom style="mediumDashed">
        <color theme="3" tint="0.39994506668294322"/>
      </bottom>
      <diagonal/>
    </border>
    <border>
      <left/>
      <right/>
      <top style="thin">
        <color indexed="64"/>
      </top>
      <bottom style="mediumDashed">
        <color theme="3" tint="0.39994506668294322"/>
      </bottom>
      <diagonal/>
    </border>
    <border>
      <left/>
      <right style="thin">
        <color indexed="64"/>
      </right>
      <top style="thin">
        <color indexed="64"/>
      </top>
      <bottom style="mediumDashed">
        <color theme="3" tint="0.39994506668294322"/>
      </bottom>
      <diagonal/>
    </border>
  </borders>
  <cellStyleXfs count="5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43" fillId="0" borderId="0"/>
    <xf numFmtId="0" fontId="14" fillId="0" borderId="0"/>
  </cellStyleXfs>
  <cellXfs count="951">
    <xf numFmtId="0" fontId="0" fillId="0" borderId="0" xfId="0"/>
    <xf numFmtId="0" fontId="3" fillId="0" borderId="0" xfId="0" applyFont="1" applyFill="1" applyBorder="1" applyAlignment="1">
      <alignment horizontal="center" vertical="distributed"/>
    </xf>
    <xf numFmtId="0" fontId="7" fillId="0" borderId="0" xfId="0" applyFont="1" applyBorder="1" applyAlignment="1">
      <alignment horizontal="center" vertical="distributed"/>
    </xf>
    <xf numFmtId="0" fontId="3" fillId="0" borderId="0" xfId="0" applyFont="1" applyBorder="1" applyAlignment="1">
      <alignment horizontal="center" vertical="distributed"/>
    </xf>
    <xf numFmtId="0" fontId="5" fillId="0" borderId="0" xfId="0" applyFont="1" applyBorder="1" applyAlignment="1">
      <alignment horizontal="center" vertical="distributed"/>
    </xf>
    <xf numFmtId="0" fontId="1" fillId="0" borderId="0" xfId="0" applyFont="1" applyFill="1" applyBorder="1" applyAlignment="1">
      <alignment horizontal="center" vertical="distributed"/>
    </xf>
    <xf numFmtId="0" fontId="4" fillId="0" borderId="0" xfId="0" applyFont="1" applyBorder="1" applyAlignment="1"/>
    <xf numFmtId="0" fontId="11" fillId="0" borderId="0" xfId="0" applyFont="1" applyBorder="1" applyAlignment="1">
      <alignment vertical="distributed"/>
    </xf>
    <xf numFmtId="0" fontId="17" fillId="0" borderId="0" xfId="0" applyFont="1" applyAlignment="1">
      <alignment wrapText="1"/>
    </xf>
    <xf numFmtId="0" fontId="1" fillId="2" borderId="1" xfId="0" applyFont="1" applyFill="1" applyBorder="1" applyAlignment="1">
      <alignment horizontal="distributed" vertical="distributed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distributed"/>
    </xf>
    <xf numFmtId="0" fontId="18" fillId="0" borderId="0" xfId="0" applyFont="1" applyFill="1" applyBorder="1"/>
    <xf numFmtId="1" fontId="18" fillId="0" borderId="0" xfId="0" applyNumberFormat="1" applyFont="1" applyFill="1" applyBorder="1"/>
    <xf numFmtId="0" fontId="15" fillId="0" borderId="0" xfId="0" applyFont="1" applyFill="1" applyBorder="1" applyAlignment="1">
      <alignment vertical="center"/>
    </xf>
    <xf numFmtId="0" fontId="21" fillId="0" borderId="0" xfId="0" applyFont="1" applyFill="1" applyAlignment="1"/>
    <xf numFmtId="0" fontId="22" fillId="0" borderId="2" xfId="0" applyFont="1" applyBorder="1" applyAlignment="1">
      <alignment horizontal="center" vertical="distributed" wrapText="1"/>
    </xf>
    <xf numFmtId="0" fontId="22" fillId="3" borderId="3" xfId="0" applyFont="1" applyFill="1" applyBorder="1" applyAlignment="1">
      <alignment horizontal="center" vertical="distributed" wrapText="1"/>
    </xf>
    <xf numFmtId="0" fontId="22" fillId="0" borderId="4" xfId="0" applyFont="1" applyBorder="1" applyAlignment="1">
      <alignment horizontal="center" vertical="distributed" wrapText="1"/>
    </xf>
    <xf numFmtId="0" fontId="1" fillId="4" borderId="5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distributed" wrapText="1"/>
    </xf>
    <xf numFmtId="0" fontId="1" fillId="0" borderId="6" xfId="0" applyFont="1" applyFill="1" applyBorder="1" applyAlignment="1">
      <alignment horizontal="left" vertical="distributed"/>
    </xf>
    <xf numFmtId="0" fontId="1" fillId="0" borderId="0" xfId="0" applyFont="1" applyFill="1" applyBorder="1" applyAlignment="1">
      <alignment horizontal="left" vertical="distributed"/>
    </xf>
    <xf numFmtId="0" fontId="12" fillId="5" borderId="7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distributed" wrapText="1"/>
    </xf>
    <xf numFmtId="0" fontId="1" fillId="6" borderId="9" xfId="0" applyFont="1" applyFill="1" applyBorder="1" applyAlignment="1">
      <alignment horizontal="center" vertical="distributed" wrapText="1"/>
    </xf>
    <xf numFmtId="0" fontId="1" fillId="6" borderId="10" xfId="0" applyFont="1" applyFill="1" applyBorder="1" applyAlignment="1">
      <alignment horizontal="center" vertical="distributed" wrapText="1"/>
    </xf>
    <xf numFmtId="0" fontId="1" fillId="6" borderId="11" xfId="0" applyFont="1" applyFill="1" applyBorder="1" applyAlignment="1">
      <alignment horizontal="center" vertical="distributed" wrapText="1"/>
    </xf>
    <xf numFmtId="0" fontId="3" fillId="0" borderId="12" xfId="0" applyFont="1" applyFill="1" applyBorder="1" applyAlignment="1">
      <alignment horizontal="center" vertical="distributed"/>
    </xf>
    <xf numFmtId="0" fontId="5" fillId="0" borderId="12" xfId="0" applyFont="1" applyFill="1" applyBorder="1" applyAlignment="1">
      <alignment horizontal="center" vertical="distributed"/>
    </xf>
    <xf numFmtId="0" fontId="6" fillId="0" borderId="12" xfId="0" applyFont="1" applyFill="1" applyBorder="1" applyAlignment="1">
      <alignment horizontal="center" vertical="distributed"/>
    </xf>
    <xf numFmtId="0" fontId="1" fillId="0" borderId="12" xfId="0" applyFont="1" applyFill="1" applyBorder="1" applyAlignment="1">
      <alignment horizontal="center" vertical="distributed"/>
    </xf>
    <xf numFmtId="0" fontId="1" fillId="0" borderId="13" xfId="0" applyFont="1" applyFill="1" applyBorder="1" applyAlignment="1">
      <alignment vertical="distributed"/>
    </xf>
    <xf numFmtId="0" fontId="1" fillId="0" borderId="1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2" fontId="24" fillId="0" borderId="0" xfId="0" applyNumberFormat="1" applyFont="1" applyAlignment="1">
      <alignment vertical="center"/>
    </xf>
    <xf numFmtId="0" fontId="18" fillId="0" borderId="0" xfId="2" applyFont="1" applyFill="1" applyAlignment="1" applyProtection="1">
      <protection hidden="1"/>
    </xf>
    <xf numFmtId="0" fontId="26" fillId="0" borderId="0" xfId="2" applyFont="1" applyFill="1" applyBorder="1" applyAlignment="1" applyProtection="1">
      <protection hidden="1"/>
    </xf>
    <xf numFmtId="0" fontId="12" fillId="0" borderId="0" xfId="2" applyFont="1" applyFill="1" applyAlignment="1" applyProtection="1">
      <alignment vertical="center"/>
      <protection hidden="1"/>
    </xf>
    <xf numFmtId="0" fontId="20" fillId="0" borderId="0" xfId="2" applyFont="1" applyFill="1" applyAlignment="1" applyProtection="1">
      <protection hidden="1"/>
    </xf>
    <xf numFmtId="0" fontId="20" fillId="0" borderId="0" xfId="2" applyFont="1" applyFill="1" applyBorder="1" applyAlignment="1" applyProtection="1">
      <alignment vertical="center"/>
      <protection hidden="1"/>
    </xf>
    <xf numFmtId="0" fontId="20" fillId="0" borderId="0" xfId="2" applyFont="1" applyFill="1" applyAlignment="1" applyProtection="1">
      <alignment wrapText="1"/>
      <protection hidden="1"/>
    </xf>
    <xf numFmtId="0" fontId="33" fillId="0" borderId="0" xfId="2" applyFont="1" applyFill="1" applyBorder="1" applyAlignment="1" applyProtection="1">
      <protection hidden="1"/>
    </xf>
    <xf numFmtId="49" fontId="18" fillId="0" borderId="0" xfId="2" applyNumberFormat="1" applyFont="1" applyFill="1" applyAlignment="1" applyProtection="1">
      <protection hidden="1"/>
    </xf>
    <xf numFmtId="0" fontId="20" fillId="0" borderId="0" xfId="2" applyFont="1" applyFill="1" applyAlignment="1" applyProtection="1">
      <alignment vertical="center"/>
      <protection hidden="1"/>
    </xf>
    <xf numFmtId="49" fontId="34" fillId="0" borderId="0" xfId="2" applyNumberFormat="1" applyFont="1" applyFill="1" applyBorder="1" applyAlignment="1" applyProtection="1">
      <protection hidden="1"/>
    </xf>
    <xf numFmtId="0" fontId="18" fillId="0" borderId="0" xfId="2" applyFont="1" applyFill="1"/>
    <xf numFmtId="0" fontId="35" fillId="0" borderId="0" xfId="2" applyFont="1" applyFill="1" applyAlignment="1" applyProtection="1">
      <protection hidden="1"/>
    </xf>
    <xf numFmtId="1" fontId="27" fillId="0" borderId="0" xfId="2" applyNumberFormat="1" applyFont="1" applyFill="1" applyAlignment="1" applyProtection="1">
      <protection locked="0"/>
    </xf>
    <xf numFmtId="0" fontId="37" fillId="0" borderId="0" xfId="2" applyFont="1" applyFill="1" applyAlignment="1" applyProtection="1">
      <alignment wrapText="1"/>
      <protection hidden="1"/>
    </xf>
    <xf numFmtId="0" fontId="13" fillId="0" borderId="0" xfId="0" applyFont="1" applyAlignment="1">
      <alignment vertical="distributed"/>
    </xf>
    <xf numFmtId="0" fontId="32" fillId="0" borderId="0" xfId="2" applyNumberFormat="1" applyFont="1" applyFill="1" applyAlignment="1" applyProtection="1">
      <alignment vertical="center"/>
      <protection hidden="1"/>
    </xf>
    <xf numFmtId="0" fontId="9" fillId="11" borderId="14" xfId="0" applyFont="1" applyFill="1" applyBorder="1" applyAlignment="1">
      <alignment horizontal="center" vertical="center"/>
    </xf>
    <xf numFmtId="1" fontId="30" fillId="11" borderId="15" xfId="2" applyNumberFormat="1" applyFont="1" applyFill="1" applyBorder="1" applyAlignment="1" applyProtection="1">
      <alignment horizontal="center" vertical="center" shrinkToFit="1"/>
      <protection hidden="1"/>
    </xf>
    <xf numFmtId="0" fontId="9" fillId="11" borderId="16" xfId="0" applyFont="1" applyFill="1" applyBorder="1" applyAlignment="1">
      <alignment horizontal="center" vertical="center"/>
    </xf>
    <xf numFmtId="0" fontId="2" fillId="11" borderId="17" xfId="0" applyFont="1" applyFill="1" applyBorder="1" applyAlignment="1">
      <alignment horizontal="center" vertical="distributed"/>
    </xf>
    <xf numFmtId="49" fontId="38" fillId="0" borderId="0" xfId="2" applyNumberFormat="1" applyFont="1" applyFill="1" applyBorder="1" applyAlignment="1" applyProtection="1">
      <alignment vertical="center"/>
      <protection hidden="1"/>
    </xf>
    <xf numFmtId="0" fontId="29" fillId="12" borderId="7" xfId="0" applyFont="1" applyFill="1" applyBorder="1" applyAlignment="1">
      <alignment horizontal="center" vertical="center" wrapText="1"/>
    </xf>
    <xf numFmtId="0" fontId="45" fillId="0" borderId="0" xfId="2" applyFont="1" applyFill="1" applyAlignment="1" applyProtection="1">
      <protection hidden="1"/>
    </xf>
    <xf numFmtId="0" fontId="46" fillId="0" borderId="0" xfId="2" applyFont="1" applyFill="1" applyBorder="1" applyAlignment="1" applyProtection="1">
      <protection hidden="1"/>
    </xf>
    <xf numFmtId="0" fontId="45" fillId="0" borderId="0" xfId="2" applyFont="1" applyFill="1" applyProtection="1">
      <protection hidden="1"/>
    </xf>
    <xf numFmtId="0" fontId="4" fillId="0" borderId="0" xfId="0" applyFont="1" applyFill="1" applyBorder="1" applyAlignment="1"/>
    <xf numFmtId="0" fontId="25" fillId="0" borderId="0" xfId="0" applyFont="1" applyFill="1" applyBorder="1"/>
    <xf numFmtId="2" fontId="24" fillId="13" borderId="18" xfId="0" applyNumberFormat="1" applyFont="1" applyFill="1" applyBorder="1" applyAlignment="1">
      <alignment vertical="center"/>
    </xf>
    <xf numFmtId="2" fontId="24" fillId="13" borderId="19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distributed"/>
    </xf>
    <xf numFmtId="0" fontId="32" fillId="0" borderId="0" xfId="2" applyNumberFormat="1" applyFont="1" applyFill="1" applyBorder="1" applyAlignment="1" applyProtection="1">
      <alignment vertical="center"/>
      <protection hidden="1"/>
    </xf>
    <xf numFmtId="0" fontId="38" fillId="0" borderId="0" xfId="2" applyFont="1" applyFill="1" applyBorder="1" applyAlignment="1" applyProtection="1">
      <alignment vertical="top" wrapText="1"/>
      <protection locked="0"/>
    </xf>
    <xf numFmtId="0" fontId="20" fillId="0" borderId="0" xfId="2" applyFont="1" applyFill="1" applyAlignment="1" applyProtection="1">
      <alignment vertical="center" wrapText="1"/>
      <protection hidden="1"/>
    </xf>
    <xf numFmtId="0" fontId="36" fillId="0" borderId="20" xfId="0" applyFont="1" applyFill="1" applyBorder="1" applyAlignment="1">
      <alignment vertical="distributed"/>
    </xf>
    <xf numFmtId="0" fontId="47" fillId="12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47" fillId="12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ont="1"/>
    <xf numFmtId="0" fontId="0" fillId="0" borderId="6" xfId="0" applyFont="1" applyBorder="1"/>
    <xf numFmtId="0" fontId="0" fillId="0" borderId="0" xfId="0" applyFont="1" applyBorder="1"/>
    <xf numFmtId="0" fontId="0" fillId="5" borderId="7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2" fillId="9" borderId="1" xfId="0" applyFont="1" applyFill="1" applyBorder="1" applyAlignment="1">
      <alignment horizontal="center" vertical="center"/>
    </xf>
    <xf numFmtId="0" fontId="38" fillId="0" borderId="0" xfId="2" applyFont="1" applyFill="1" applyBorder="1" applyAlignment="1" applyProtection="1">
      <alignment horizontal="left" vertical="top" wrapText="1"/>
      <protection locked="0"/>
    </xf>
    <xf numFmtId="49" fontId="38" fillId="0" borderId="0" xfId="2" applyNumberFormat="1" applyFont="1" applyFill="1" applyAlignment="1" applyProtection="1">
      <alignment vertical="center"/>
      <protection locked="0"/>
    </xf>
    <xf numFmtId="49" fontId="38" fillId="0" borderId="0" xfId="2" applyNumberFormat="1" applyFont="1" applyFill="1" applyAlignment="1" applyProtection="1">
      <alignment vertical="top" wrapText="1"/>
      <protection locked="0"/>
    </xf>
    <xf numFmtId="0" fontId="37" fillId="0" borderId="0" xfId="2" applyNumberFormat="1" applyFont="1" applyFill="1" applyAlignment="1" applyProtection="1">
      <alignment vertical="center"/>
      <protection hidden="1"/>
    </xf>
    <xf numFmtId="0" fontId="20" fillId="3" borderId="1" xfId="0" applyFont="1" applyFill="1" applyBorder="1" applyAlignment="1">
      <alignment vertical="center" wrapText="1"/>
    </xf>
    <xf numFmtId="0" fontId="22" fillId="3" borderId="2" xfId="0" applyFont="1" applyFill="1" applyBorder="1" applyAlignment="1">
      <alignment horizontal="center" vertical="distributed" wrapText="1"/>
    </xf>
    <xf numFmtId="0" fontId="20" fillId="3" borderId="21" xfId="0" applyFont="1" applyFill="1" applyBorder="1" applyAlignment="1">
      <alignment vertical="center" wrapText="1"/>
    </xf>
    <xf numFmtId="0" fontId="20" fillId="3" borderId="22" xfId="0" applyFont="1" applyFill="1" applyBorder="1" applyAlignment="1">
      <alignment vertical="center" wrapText="1"/>
    </xf>
    <xf numFmtId="0" fontId="20" fillId="3" borderId="23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vertical="center" wrapText="1"/>
    </xf>
    <xf numFmtId="0" fontId="20" fillId="3" borderId="10" xfId="0" applyFont="1" applyFill="1" applyBorder="1" applyAlignment="1">
      <alignment vertical="center" wrapText="1"/>
    </xf>
    <xf numFmtId="0" fontId="20" fillId="3" borderId="24" xfId="0" applyFont="1" applyFill="1" applyBorder="1" applyAlignment="1">
      <alignment vertical="center" wrapText="1"/>
    </xf>
    <xf numFmtId="0" fontId="20" fillId="3" borderId="25" xfId="0" applyFont="1" applyFill="1" applyBorder="1" applyAlignment="1">
      <alignment vertical="center" wrapText="1"/>
    </xf>
    <xf numFmtId="0" fontId="49" fillId="0" borderId="1" xfId="0" applyFont="1" applyBorder="1" applyAlignment="1">
      <alignment horizontal="center" vertical="center"/>
    </xf>
    <xf numFmtId="0" fontId="50" fillId="14" borderId="2" xfId="0" applyFont="1" applyFill="1" applyBorder="1" applyAlignment="1">
      <alignment horizontal="center" vertical="center" wrapText="1"/>
    </xf>
    <xf numFmtId="0" fontId="50" fillId="14" borderId="26" xfId="0" applyFont="1" applyFill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0" fillId="14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/>
    <xf numFmtId="0" fontId="0" fillId="0" borderId="0" xfId="0" applyFont="1" applyAlignment="1">
      <alignment vertical="center"/>
    </xf>
    <xf numFmtId="1" fontId="0" fillId="0" borderId="0" xfId="0" applyNumberFormat="1" applyFont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0" xfId="0" applyFont="1" applyBorder="1" applyAlignment="1">
      <alignment vertical="distributed"/>
    </xf>
    <xf numFmtId="0" fontId="0" fillId="0" borderId="0" xfId="2" applyFont="1" applyFill="1" applyProtection="1">
      <protection hidden="1"/>
    </xf>
    <xf numFmtId="192" fontId="0" fillId="0" borderId="0" xfId="2" applyNumberFormat="1" applyFont="1" applyFill="1" applyAlignment="1" applyProtection="1">
      <alignment horizontal="centerContinuous"/>
      <protection hidden="1"/>
    </xf>
    <xf numFmtId="0" fontId="0" fillId="0" borderId="0" xfId="2" applyFont="1" applyFill="1" applyAlignment="1" applyProtection="1">
      <protection hidden="1"/>
    </xf>
    <xf numFmtId="0" fontId="0" fillId="0" borderId="0" xfId="2" applyFont="1" applyFill="1"/>
    <xf numFmtId="0" fontId="0" fillId="0" borderId="0" xfId="0" applyFont="1" applyFill="1"/>
    <xf numFmtId="14" fontId="39" fillId="0" borderId="0" xfId="2" applyNumberFormat="1" applyFont="1" applyFill="1" applyBorder="1" applyAlignment="1" applyProtection="1">
      <alignment vertical="center"/>
      <protection locked="0"/>
    </xf>
    <xf numFmtId="14" fontId="33" fillId="0" borderId="0" xfId="2" applyNumberFormat="1" applyFont="1" applyFill="1" applyBorder="1" applyAlignment="1" applyProtection="1">
      <alignment vertical="center"/>
      <protection locked="0"/>
    </xf>
    <xf numFmtId="0" fontId="53" fillId="0" borderId="0" xfId="2" applyFont="1" applyFill="1" applyAlignment="1" applyProtection="1">
      <alignment shrinkToFit="1"/>
      <protection hidden="1"/>
    </xf>
    <xf numFmtId="49" fontId="54" fillId="0" borderId="0" xfId="2" applyNumberFormat="1" applyFont="1" applyFill="1" applyAlignment="1" applyProtection="1">
      <protection hidden="1"/>
    </xf>
    <xf numFmtId="0" fontId="0" fillId="0" borderId="12" xfId="0" applyFont="1" applyFill="1" applyBorder="1"/>
    <xf numFmtId="0" fontId="22" fillId="11" borderId="27" xfId="0" applyFont="1" applyFill="1" applyBorder="1" applyAlignment="1">
      <alignment horizontal="center" vertical="distributed" wrapText="1"/>
    </xf>
    <xf numFmtId="0" fontId="0" fillId="11" borderId="28" xfId="0" applyFont="1" applyFill="1" applyBorder="1" applyAlignment="1">
      <alignment vertical="center"/>
    </xf>
    <xf numFmtId="0" fontId="0" fillId="11" borderId="29" xfId="0" applyFont="1" applyFill="1" applyBorder="1" applyAlignment="1">
      <alignment vertical="center"/>
    </xf>
    <xf numFmtId="0" fontId="0" fillId="16" borderId="6" xfId="0" applyFont="1" applyFill="1" applyBorder="1"/>
    <xf numFmtId="0" fontId="22" fillId="16" borderId="2" xfId="0" applyFont="1" applyFill="1" applyBorder="1" applyAlignment="1">
      <alignment horizontal="center" vertical="distributed" wrapText="1"/>
    </xf>
    <xf numFmtId="0" fontId="1" fillId="17" borderId="1" xfId="0" applyFont="1" applyFill="1" applyBorder="1" applyAlignment="1">
      <alignment horizontal="center" vertical="center" wrapText="1"/>
    </xf>
    <xf numFmtId="0" fontId="1" fillId="17" borderId="26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distributed" wrapText="1"/>
    </xf>
    <xf numFmtId="0" fontId="55" fillId="11" borderId="7" xfId="0" applyFont="1" applyFill="1" applyBorder="1" applyAlignment="1">
      <alignment vertical="center"/>
    </xf>
    <xf numFmtId="0" fontId="55" fillId="11" borderId="8" xfId="0" applyFont="1" applyFill="1" applyBorder="1" applyAlignment="1">
      <alignment vertical="center"/>
    </xf>
    <xf numFmtId="0" fontId="29" fillId="14" borderId="1" xfId="0" applyFont="1" applyFill="1" applyBorder="1" applyAlignment="1">
      <alignment horizontal="center" vertical="center" wrapText="1"/>
    </xf>
    <xf numFmtId="0" fontId="29" fillId="17" borderId="30" xfId="0" applyFont="1" applyFill="1" applyBorder="1" applyAlignment="1">
      <alignment horizontal="center" vertical="center" wrapText="1"/>
    </xf>
    <xf numFmtId="0" fontId="29" fillId="17" borderId="1" xfId="0" applyFont="1" applyFill="1" applyBorder="1" applyAlignment="1">
      <alignment horizontal="center" vertical="center" wrapText="1"/>
    </xf>
    <xf numFmtId="0" fontId="29" fillId="17" borderId="31" xfId="0" applyFont="1" applyFill="1" applyBorder="1" applyAlignment="1">
      <alignment horizontal="center" vertical="center" wrapText="1"/>
    </xf>
    <xf numFmtId="0" fontId="0" fillId="16" borderId="32" xfId="0" applyFont="1" applyFill="1" applyBorder="1" applyAlignment="1">
      <alignment horizontal="center" vertical="center"/>
    </xf>
    <xf numFmtId="0" fontId="29" fillId="17" borderId="33" xfId="0" applyFont="1" applyFill="1" applyBorder="1" applyAlignment="1">
      <alignment horizontal="center" vertical="center" wrapText="1"/>
    </xf>
    <xf numFmtId="0" fontId="29" fillId="14" borderId="10" xfId="0" applyFont="1" applyFill="1" applyBorder="1" applyAlignment="1">
      <alignment horizontal="center" vertical="center" wrapText="1"/>
    </xf>
    <xf numFmtId="0" fontId="29" fillId="14" borderId="2" xfId="0" applyFont="1" applyFill="1" applyBorder="1" applyAlignment="1">
      <alignment horizontal="center" vertical="center" wrapText="1"/>
    </xf>
    <xf numFmtId="0" fontId="29" fillId="14" borderId="26" xfId="0" applyFont="1" applyFill="1" applyBorder="1" applyAlignment="1">
      <alignment horizontal="center" vertical="center" wrapText="1"/>
    </xf>
    <xf numFmtId="0" fontId="29" fillId="17" borderId="24" xfId="0" applyFont="1" applyFill="1" applyBorder="1" applyAlignment="1">
      <alignment horizontal="center" vertical="center" wrapText="1"/>
    </xf>
    <xf numFmtId="0" fontId="40" fillId="14" borderId="2" xfId="0" applyFont="1" applyFill="1" applyBorder="1" applyAlignment="1">
      <alignment horizontal="center" vertical="center" wrapText="1"/>
    </xf>
    <xf numFmtId="0" fontId="40" fillId="14" borderId="1" xfId="0" applyFont="1" applyFill="1" applyBorder="1" applyAlignment="1">
      <alignment horizontal="center" vertical="center" wrapText="1"/>
    </xf>
    <xf numFmtId="0" fontId="40" fillId="14" borderId="10" xfId="0" applyFont="1" applyFill="1" applyBorder="1" applyAlignment="1">
      <alignment horizontal="center" vertical="center" wrapText="1"/>
    </xf>
    <xf numFmtId="0" fontId="40" fillId="0" borderId="26" xfId="0" applyFont="1" applyBorder="1" applyAlignment="1">
      <alignment horizontal="center" vertical="center"/>
    </xf>
    <xf numFmtId="0" fontId="40" fillId="17" borderId="24" xfId="0" applyFont="1" applyFill="1" applyBorder="1" applyAlignment="1">
      <alignment horizontal="center" vertical="center" wrapText="1"/>
    </xf>
    <xf numFmtId="0" fontId="40" fillId="14" borderId="26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0" fillId="0" borderId="6" xfId="0" applyFont="1" applyFill="1" applyBorder="1"/>
    <xf numFmtId="0" fontId="22" fillId="0" borderId="2" xfId="0" applyFont="1" applyFill="1" applyBorder="1" applyAlignment="1">
      <alignment horizontal="center" vertical="distributed" wrapText="1"/>
    </xf>
    <xf numFmtId="0" fontId="40" fillId="0" borderId="1" xfId="0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40" fillId="0" borderId="24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/>
    </xf>
    <xf numFmtId="0" fontId="40" fillId="0" borderId="26" xfId="0" applyFont="1" applyFill="1" applyBorder="1" applyAlignment="1">
      <alignment horizontal="center" vertical="center" wrapText="1"/>
    </xf>
    <xf numFmtId="0" fontId="29" fillId="14" borderId="2" xfId="0" applyFont="1" applyFill="1" applyBorder="1" applyAlignment="1" applyProtection="1">
      <alignment horizontal="center" vertical="center" wrapText="1"/>
    </xf>
    <xf numFmtId="0" fontId="55" fillId="0" borderId="2" xfId="0" applyFont="1" applyFill="1" applyBorder="1" applyAlignment="1">
      <alignment horizontal="center" vertical="center"/>
    </xf>
    <xf numFmtId="0" fontId="40" fillId="17" borderId="26" xfId="0" applyFont="1" applyFill="1" applyBorder="1" applyAlignment="1">
      <alignment horizontal="center" vertical="center" wrapText="1"/>
    </xf>
    <xf numFmtId="0" fontId="40" fillId="17" borderId="2" xfId="0" applyFont="1" applyFill="1" applyBorder="1" applyAlignment="1">
      <alignment horizontal="center" vertical="center" wrapText="1"/>
    </xf>
    <xf numFmtId="0" fontId="0" fillId="16" borderId="3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distributed" wrapText="1"/>
    </xf>
    <xf numFmtId="0" fontId="0" fillId="14" borderId="26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0" xfId="0" applyFont="1"/>
    <xf numFmtId="0" fontId="50" fillId="14" borderId="1" xfId="0" applyFont="1" applyFill="1" applyBorder="1" applyAlignment="1">
      <alignment horizontal="center" vertical="center" wrapText="1"/>
    </xf>
    <xf numFmtId="0" fontId="50" fillId="14" borderId="35" xfId="0" applyFont="1" applyFill="1" applyBorder="1" applyAlignment="1" applyProtection="1">
      <alignment horizontal="center" vertical="center" wrapText="1"/>
    </xf>
    <xf numFmtId="0" fontId="22" fillId="10" borderId="36" xfId="0" applyFont="1" applyFill="1" applyBorder="1" applyAlignment="1">
      <alignment horizontal="center" vertical="distributed" wrapText="1"/>
    </xf>
    <xf numFmtId="0" fontId="56" fillId="3" borderId="37" xfId="0" applyFont="1" applyFill="1" applyBorder="1" applyAlignment="1">
      <alignment vertical="center" wrapText="1"/>
    </xf>
    <xf numFmtId="0" fontId="4" fillId="0" borderId="6" xfId="0" applyFont="1" applyFill="1" applyBorder="1"/>
    <xf numFmtId="0" fontId="22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6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0" xfId="0" applyFont="1" applyFill="1"/>
    <xf numFmtId="0" fontId="22" fillId="0" borderId="2" xfId="0" applyFont="1" applyFill="1" applyBorder="1" applyAlignment="1">
      <alignment vertical="distributed" wrapText="1"/>
    </xf>
    <xf numFmtId="0" fontId="0" fillId="0" borderId="2" xfId="0" applyFont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0" fontId="0" fillId="14" borderId="1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vertical="distributed" wrapText="1"/>
    </xf>
    <xf numFmtId="0" fontId="29" fillId="14" borderId="38" xfId="0" applyFont="1" applyFill="1" applyBorder="1" applyAlignment="1">
      <alignment horizontal="center" vertical="center" wrapText="1"/>
    </xf>
    <xf numFmtId="0" fontId="29" fillId="14" borderId="39" xfId="0" applyFont="1" applyFill="1" applyBorder="1" applyAlignment="1">
      <alignment horizontal="center" vertical="center" wrapText="1"/>
    </xf>
    <xf numFmtId="0" fontId="29" fillId="14" borderId="40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vertical="center"/>
    </xf>
    <xf numFmtId="0" fontId="0" fillId="0" borderId="39" xfId="0" applyFont="1" applyBorder="1" applyAlignment="1">
      <alignment horizontal="left" vertical="center"/>
    </xf>
    <xf numFmtId="0" fontId="12" fillId="18" borderId="41" xfId="0" applyFont="1" applyFill="1" applyBorder="1" applyAlignment="1">
      <alignment vertical="center"/>
    </xf>
    <xf numFmtId="0" fontId="12" fillId="18" borderId="42" xfId="0" applyFont="1" applyFill="1" applyBorder="1" applyAlignment="1">
      <alignment vertical="center"/>
    </xf>
    <xf numFmtId="0" fontId="12" fillId="18" borderId="43" xfId="0" applyFont="1" applyFill="1" applyBorder="1" applyAlignment="1">
      <alignment vertical="center"/>
    </xf>
    <xf numFmtId="0" fontId="12" fillId="18" borderId="44" xfId="0" applyFont="1" applyFill="1" applyBorder="1" applyAlignment="1">
      <alignment vertical="center"/>
    </xf>
    <xf numFmtId="0" fontId="2" fillId="5" borderId="14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/>
    <xf numFmtId="0" fontId="12" fillId="5" borderId="8" xfId="0" applyFont="1" applyFill="1" applyBorder="1" applyAlignment="1"/>
    <xf numFmtId="0" fontId="0" fillId="0" borderId="6" xfId="0" applyFont="1" applyBorder="1" applyAlignment="1"/>
    <xf numFmtId="0" fontId="2" fillId="5" borderId="2" xfId="0" applyFont="1" applyFill="1" applyBorder="1" applyAlignment="1">
      <alignment horizontal="center" wrapText="1"/>
    </xf>
    <xf numFmtId="0" fontId="18" fillId="0" borderId="0" xfId="0" applyFont="1" applyFill="1" applyBorder="1" applyAlignment="1"/>
    <xf numFmtId="0" fontId="2" fillId="5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12" fillId="5" borderId="45" xfId="0" applyFont="1" applyFill="1" applyBorder="1" applyAlignment="1"/>
    <xf numFmtId="0" fontId="12" fillId="5" borderId="46" xfId="0" applyFont="1" applyFill="1" applyBorder="1" applyAlignment="1"/>
    <xf numFmtId="0" fontId="22" fillId="3" borderId="47" xfId="0" applyFont="1" applyFill="1" applyBorder="1" applyAlignment="1">
      <alignment vertical="center" wrapText="1"/>
    </xf>
    <xf numFmtId="0" fontId="20" fillId="3" borderId="37" xfId="0" applyFont="1" applyFill="1" applyBorder="1" applyAlignment="1">
      <alignment vertical="center" wrapText="1"/>
    </xf>
    <xf numFmtId="0" fontId="22" fillId="3" borderId="21" xfId="0" applyFont="1" applyFill="1" applyBorder="1" applyAlignment="1">
      <alignment vertical="center" wrapText="1"/>
    </xf>
    <xf numFmtId="0" fontId="22" fillId="0" borderId="4" xfId="0" applyFont="1" applyBorder="1" applyAlignment="1">
      <alignment horizontal="center" vertical="distributed"/>
    </xf>
    <xf numFmtId="0" fontId="40" fillId="0" borderId="5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14" borderId="4" xfId="0" applyFont="1" applyFill="1" applyBorder="1" applyAlignment="1" applyProtection="1">
      <alignment horizontal="center" vertical="center" wrapText="1"/>
    </xf>
    <xf numFmtId="0" fontId="40" fillId="14" borderId="49" xfId="0" applyFont="1" applyFill="1" applyBorder="1" applyAlignment="1" applyProtection="1">
      <alignment horizontal="center" vertical="center" wrapText="1"/>
    </xf>
    <xf numFmtId="0" fontId="40" fillId="14" borderId="50" xfId="0" applyFont="1" applyFill="1" applyBorder="1" applyAlignment="1">
      <alignment horizontal="center" vertical="center" wrapText="1"/>
    </xf>
    <xf numFmtId="0" fontId="40" fillId="14" borderId="49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distributed"/>
    </xf>
    <xf numFmtId="0" fontId="11" fillId="0" borderId="51" xfId="0" applyFont="1" applyBorder="1" applyAlignment="1">
      <alignment horizontal="center" vertical="distributed"/>
    </xf>
    <xf numFmtId="0" fontId="40" fillId="14" borderId="118" xfId="0" applyFont="1" applyFill="1" applyBorder="1" applyAlignment="1" applyProtection="1">
      <alignment horizontal="center" vertical="center" wrapText="1"/>
    </xf>
    <xf numFmtId="0" fontId="40" fillId="14" borderId="119" xfId="0" applyFont="1" applyFill="1" applyBorder="1" applyAlignment="1" applyProtection="1">
      <alignment horizontal="center" vertical="center" wrapText="1"/>
    </xf>
    <xf numFmtId="0" fontId="22" fillId="10" borderId="120" xfId="0" applyFont="1" applyFill="1" applyBorder="1" applyAlignment="1">
      <alignment horizontal="center" vertical="distributed" wrapText="1"/>
    </xf>
    <xf numFmtId="0" fontId="9" fillId="19" borderId="52" xfId="0" applyNumberFormat="1" applyFont="1" applyFill="1" applyBorder="1" applyAlignment="1" applyProtection="1">
      <alignment horizontal="center" vertical="distributed"/>
    </xf>
    <xf numFmtId="0" fontId="3" fillId="0" borderId="53" xfId="0" applyNumberFormat="1" applyFont="1" applyFill="1" applyBorder="1" applyAlignment="1" applyProtection="1">
      <alignment horizontal="center" vertical="distributed"/>
    </xf>
    <xf numFmtId="0" fontId="5" fillId="0" borderId="53" xfId="0" applyNumberFormat="1" applyFont="1" applyFill="1" applyBorder="1" applyAlignment="1" applyProtection="1">
      <alignment horizontal="center" vertical="distributed"/>
    </xf>
    <xf numFmtId="0" fontId="1" fillId="20" borderId="53" xfId="0" applyNumberFormat="1" applyFont="1" applyFill="1" applyBorder="1" applyAlignment="1" applyProtection="1">
      <alignment horizontal="center" vertical="distributed"/>
    </xf>
    <xf numFmtId="0" fontId="1" fillId="0" borderId="53" xfId="0" applyNumberFormat="1" applyFont="1" applyFill="1" applyBorder="1" applyAlignment="1" applyProtection="1">
      <alignment vertical="center"/>
    </xf>
    <xf numFmtId="0" fontId="40" fillId="16" borderId="1" xfId="0" applyNumberFormat="1" applyFont="1" applyFill="1" applyBorder="1" applyAlignment="1" applyProtection="1">
      <alignment horizontal="center" vertical="center"/>
    </xf>
    <xf numFmtId="0" fontId="40" fillId="21" borderId="1" xfId="0" applyNumberFormat="1" applyFont="1" applyFill="1" applyBorder="1" applyAlignment="1" applyProtection="1">
      <alignment horizontal="center" vertical="center"/>
    </xf>
    <xf numFmtId="0" fontId="1" fillId="0" borderId="53" xfId="0" applyNumberFormat="1" applyFont="1" applyFill="1" applyBorder="1" applyAlignment="1" applyProtection="1">
      <alignment horizontal="center" vertical="distributed"/>
    </xf>
    <xf numFmtId="0" fontId="6" fillId="0" borderId="53" xfId="0" applyNumberFormat="1" applyFont="1" applyFill="1" applyBorder="1" applyAlignment="1" applyProtection="1">
      <alignment horizontal="center" vertical="distributed"/>
    </xf>
    <xf numFmtId="0" fontId="1" fillId="22" borderId="53" xfId="0" applyNumberFormat="1" applyFont="1" applyFill="1" applyBorder="1" applyAlignment="1" applyProtection="1">
      <alignment horizontal="center" vertical="distributed"/>
    </xf>
    <xf numFmtId="0" fontId="1" fillId="20" borderId="54" xfId="0" applyNumberFormat="1" applyFont="1" applyFill="1" applyBorder="1" applyAlignment="1" applyProtection="1">
      <alignment horizontal="center" vertical="distributed"/>
    </xf>
    <xf numFmtId="0" fontId="1" fillId="23" borderId="53" xfId="0" applyNumberFormat="1" applyFont="1" applyFill="1" applyBorder="1" applyAlignment="1" applyProtection="1">
      <alignment vertical="center"/>
    </xf>
    <xf numFmtId="0" fontId="40" fillId="21" borderId="53" xfId="0" applyNumberFormat="1" applyFont="1" applyFill="1" applyBorder="1" applyAlignment="1" applyProtection="1">
      <alignment horizontal="center" vertical="center"/>
    </xf>
    <xf numFmtId="0" fontId="40" fillId="23" borderId="53" xfId="0" applyNumberFormat="1" applyFont="1" applyFill="1" applyBorder="1" applyAlignment="1" applyProtection="1">
      <alignment horizontal="center" vertical="center"/>
    </xf>
    <xf numFmtId="0" fontId="40" fillId="16" borderId="53" xfId="0" applyNumberFormat="1" applyFont="1" applyFill="1" applyBorder="1" applyAlignment="1" applyProtection="1">
      <alignment horizontal="center" vertical="distributed"/>
    </xf>
    <xf numFmtId="0" fontId="40" fillId="0" borderId="53" xfId="0" applyNumberFormat="1" applyFont="1" applyFill="1" applyBorder="1" applyAlignment="1" applyProtection="1">
      <alignment horizontal="center" vertical="center"/>
    </xf>
    <xf numFmtId="0" fontId="14" fillId="0" borderId="53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/>
    <xf numFmtId="0" fontId="1" fillId="23" borderId="53" xfId="0" applyNumberFormat="1" applyFont="1" applyFill="1" applyBorder="1" applyAlignment="1" applyProtection="1">
      <alignment horizontal="center" vertical="distributed"/>
    </xf>
    <xf numFmtId="0" fontId="1" fillId="20" borderId="55" xfId="0" applyNumberFormat="1" applyFont="1" applyFill="1" applyBorder="1" applyAlignment="1" applyProtection="1">
      <alignment horizontal="center" vertical="distributed"/>
    </xf>
    <xf numFmtId="0" fontId="1" fillId="0" borderId="56" xfId="0" applyNumberFormat="1" applyFont="1" applyFill="1" applyBorder="1" applyAlignment="1" applyProtection="1">
      <alignment horizontal="distributed" vertical="distributed"/>
    </xf>
    <xf numFmtId="0" fontId="1" fillId="0" borderId="53" xfId="0" applyNumberFormat="1" applyFont="1" applyFill="1" applyBorder="1" applyAlignment="1" applyProtection="1">
      <alignment horizontal="distributed" vertical="distributed"/>
    </xf>
    <xf numFmtId="0" fontId="5" fillId="0" borderId="53" xfId="0" applyNumberFormat="1" applyFont="1" applyFill="1" applyBorder="1" applyAlignment="1" applyProtection="1">
      <alignment horizontal="distributed" vertical="distributed"/>
    </xf>
    <xf numFmtId="0" fontId="1" fillId="0" borderId="53" xfId="0" applyNumberFormat="1" applyFont="1" applyFill="1" applyBorder="1" applyAlignment="1" applyProtection="1">
      <alignment vertical="distributed"/>
    </xf>
    <xf numFmtId="0" fontId="5" fillId="0" borderId="53" xfId="0" applyNumberFormat="1" applyFont="1" applyFill="1" applyBorder="1" applyAlignment="1" applyProtection="1">
      <alignment horizontal="center" vertical="center"/>
    </xf>
    <xf numFmtId="0" fontId="1" fillId="24" borderId="53" xfId="0" applyNumberFormat="1" applyFont="1" applyFill="1" applyBorder="1" applyAlignment="1" applyProtection="1">
      <alignment horizontal="center" vertical="distributed"/>
    </xf>
    <xf numFmtId="0" fontId="1" fillId="25" borderId="48" xfId="0" applyNumberFormat="1" applyFont="1" applyFill="1" applyBorder="1" applyAlignment="1" applyProtection="1">
      <alignment horizontal="center" vertical="center"/>
    </xf>
    <xf numFmtId="0" fontId="1" fillId="26" borderId="53" xfId="0" applyNumberFormat="1" applyFont="1" applyFill="1" applyBorder="1" applyAlignment="1" applyProtection="1">
      <alignment horizontal="center" vertical="distributed"/>
    </xf>
    <xf numFmtId="0" fontId="1" fillId="0" borderId="12" xfId="0" applyNumberFormat="1" applyFont="1" applyFill="1" applyBorder="1" applyAlignment="1" applyProtection="1">
      <alignment horizontal="center" vertical="distributed"/>
    </xf>
    <xf numFmtId="0" fontId="1" fillId="0" borderId="57" xfId="0" applyNumberFormat="1" applyFont="1" applyFill="1" applyBorder="1" applyAlignment="1" applyProtection="1">
      <alignment horizontal="center" vertical="distributed"/>
    </xf>
    <xf numFmtId="0" fontId="31" fillId="0" borderId="0" xfId="0" applyFont="1" applyFill="1" applyBorder="1" applyAlignment="1">
      <alignment vertical="distributed"/>
    </xf>
    <xf numFmtId="0" fontId="18" fillId="0" borderId="58" xfId="0" applyFont="1" applyBorder="1" applyAlignment="1">
      <alignment horizontal="center"/>
    </xf>
    <xf numFmtId="0" fontId="0" fillId="16" borderId="7" xfId="0" applyFont="1" applyFill="1" applyBorder="1" applyAlignment="1">
      <alignment horizontal="center" vertical="center"/>
    </xf>
    <xf numFmtId="0" fontId="0" fillId="16" borderId="26" xfId="0" applyFont="1" applyFill="1" applyBorder="1" applyAlignment="1">
      <alignment horizontal="center" vertical="center"/>
    </xf>
    <xf numFmtId="0" fontId="60" fillId="0" borderId="0" xfId="0" applyFont="1" applyFill="1" applyBorder="1"/>
    <xf numFmtId="0" fontId="61" fillId="0" borderId="0" xfId="0" applyFont="1" applyBorder="1"/>
    <xf numFmtId="0" fontId="61" fillId="0" borderId="0" xfId="0" applyFont="1"/>
    <xf numFmtId="0" fontId="18" fillId="0" borderId="0" xfId="0" applyFont="1" applyBorder="1" applyAlignment="1">
      <alignment horizontal="center"/>
    </xf>
    <xf numFmtId="0" fontId="61" fillId="0" borderId="0" xfId="0" applyFont="1" applyFill="1" applyBorder="1"/>
    <xf numFmtId="0" fontId="61" fillId="0" borderId="0" xfId="0" applyFont="1" applyFill="1"/>
    <xf numFmtId="0" fontId="61" fillId="16" borderId="0" xfId="0" applyFont="1" applyFill="1"/>
    <xf numFmtId="0" fontId="62" fillId="0" borderId="0" xfId="0" applyFont="1" applyFill="1" applyBorder="1" applyAlignment="1">
      <alignment vertical="center"/>
    </xf>
    <xf numFmtId="0" fontId="15" fillId="0" borderId="20" xfId="0" applyFont="1" applyFill="1" applyBorder="1" applyAlignment="1">
      <alignment vertical="center"/>
    </xf>
    <xf numFmtId="0" fontId="60" fillId="0" borderId="20" xfId="0" applyFont="1" applyFill="1" applyBorder="1" applyAlignment="1"/>
    <xf numFmtId="0" fontId="60" fillId="0" borderId="0" xfId="0" applyFont="1" applyFill="1" applyBorder="1" applyAlignment="1"/>
    <xf numFmtId="0" fontId="19" fillId="0" borderId="20" xfId="0" applyFont="1" applyFill="1" applyBorder="1" applyAlignment="1"/>
    <xf numFmtId="0" fontId="19" fillId="0" borderId="0" xfId="0" applyFont="1" applyFill="1" applyBorder="1" applyAlignment="1"/>
    <xf numFmtId="0" fontId="0" fillId="0" borderId="20" xfId="0" applyFont="1" applyBorder="1"/>
    <xf numFmtId="0" fontId="19" fillId="0" borderId="0" xfId="2" applyFont="1" applyAlignment="1" applyProtection="1">
      <alignment vertical="center"/>
      <protection hidden="1"/>
    </xf>
    <xf numFmtId="0" fontId="18" fillId="0" borderId="0" xfId="0" applyFont="1" applyBorder="1" applyAlignment="1"/>
    <xf numFmtId="1" fontId="30" fillId="27" borderId="15" xfId="2" applyNumberFormat="1" applyFont="1" applyFill="1" applyBorder="1" applyAlignment="1" applyProtection="1">
      <alignment horizontal="center" vertical="center" shrinkToFit="1"/>
      <protection hidden="1"/>
    </xf>
    <xf numFmtId="0" fontId="2" fillId="27" borderId="14" xfId="0" applyFont="1" applyFill="1" applyBorder="1" applyAlignment="1">
      <alignment horizontal="center" vertical="center"/>
    </xf>
    <xf numFmtId="0" fontId="2" fillId="27" borderId="16" xfId="0" applyFont="1" applyFill="1" applyBorder="1" applyAlignment="1">
      <alignment horizontal="center" vertical="center"/>
    </xf>
    <xf numFmtId="0" fontId="2" fillId="27" borderId="15" xfId="0" applyFont="1" applyFill="1" applyBorder="1" applyAlignment="1">
      <alignment horizontal="center" vertical="distributed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1" fillId="0" borderId="0" xfId="2" applyFont="1" applyFill="1" applyBorder="1" applyProtection="1">
      <protection hidden="1"/>
    </xf>
    <xf numFmtId="0" fontId="35" fillId="16" borderId="26" xfId="0" applyFont="1" applyFill="1" applyBorder="1"/>
    <xf numFmtId="0" fontId="35" fillId="17" borderId="26" xfId="0" applyFont="1" applyFill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center"/>
    </xf>
    <xf numFmtId="14" fontId="59" fillId="0" borderId="0" xfId="2" applyNumberFormat="1" applyFont="1" applyFill="1" applyBorder="1" applyAlignment="1" applyProtection="1">
      <alignment horizontal="center" vertical="center"/>
      <protection locked="0"/>
    </xf>
    <xf numFmtId="14" fontId="9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11" fillId="0" borderId="124" xfId="0" applyFont="1" applyFill="1" applyBorder="1" applyAlignment="1">
      <alignment horizontal="left" vertical="center" wrapText="1"/>
    </xf>
    <xf numFmtId="0" fontId="11" fillId="0" borderId="125" xfId="0" applyFont="1" applyFill="1" applyBorder="1" applyAlignment="1">
      <alignment horizontal="left" vertical="center" wrapText="1"/>
    </xf>
    <xf numFmtId="0" fontId="11" fillId="0" borderId="126" xfId="0" applyFont="1" applyFill="1" applyBorder="1" applyAlignment="1">
      <alignment horizontal="left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20" fillId="3" borderId="8" xfId="0" applyNumberFormat="1" applyFont="1" applyFill="1" applyBorder="1" applyAlignment="1">
      <alignment horizontal="center" vertical="center" wrapText="1"/>
    </xf>
    <xf numFmtId="0" fontId="20" fillId="3" borderId="72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1" fontId="20" fillId="3" borderId="26" xfId="0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24" xfId="0" applyNumberFormat="1" applyFon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9" borderId="72" xfId="0" applyFont="1" applyFill="1" applyBorder="1" applyAlignment="1">
      <alignment horizontal="center" vertical="center"/>
    </xf>
    <xf numFmtId="1" fontId="0" fillId="0" borderId="72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1" fontId="20" fillId="3" borderId="72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left" vertical="distributed" wrapText="1"/>
    </xf>
    <xf numFmtId="0" fontId="1" fillId="0" borderId="1" xfId="0" applyFont="1" applyFill="1" applyBorder="1" applyAlignment="1">
      <alignment horizontal="left" vertical="distributed" wrapText="1"/>
    </xf>
    <xf numFmtId="0" fontId="1" fillId="0" borderId="1" xfId="0" applyFont="1" applyFill="1" applyBorder="1" applyAlignment="1">
      <alignment horizontal="left" vertical="center"/>
    </xf>
    <xf numFmtId="1" fontId="0" fillId="0" borderId="14" xfId="0" applyNumberFormat="1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distributed" wrapText="1"/>
    </xf>
    <xf numFmtId="1" fontId="0" fillId="16" borderId="14" xfId="0" applyNumberFormat="1" applyFont="1" applyFill="1" applyBorder="1" applyAlignment="1">
      <alignment horizontal="center" vertical="center"/>
    </xf>
    <xf numFmtId="1" fontId="0" fillId="16" borderId="7" xfId="0" applyNumberFormat="1" applyFont="1" applyFill="1" applyBorder="1" applyAlignment="1">
      <alignment horizontal="center" vertical="center"/>
    </xf>
    <xf numFmtId="1" fontId="0" fillId="16" borderId="8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1" fontId="0" fillId="0" borderId="34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left" vertical="distributed" wrapText="1"/>
    </xf>
    <xf numFmtId="0" fontId="11" fillId="0" borderId="7" xfId="0" applyFont="1" applyFill="1" applyBorder="1" applyAlignment="1">
      <alignment horizontal="left" vertical="distributed" wrapText="1"/>
    </xf>
    <xf numFmtId="0" fontId="11" fillId="0" borderId="24" xfId="0" applyFont="1" applyFill="1" applyBorder="1" applyAlignment="1">
      <alignment horizontal="left" vertical="distributed" wrapText="1"/>
    </xf>
    <xf numFmtId="1" fontId="0" fillId="0" borderId="85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49" fontId="38" fillId="0" borderId="0" xfId="2" applyNumberFormat="1" applyFont="1" applyFill="1" applyAlignment="1" applyProtection="1">
      <alignment horizontal="left" vertical="center"/>
      <protection locked="0"/>
    </xf>
    <xf numFmtId="0" fontId="20" fillId="0" borderId="0" xfId="2" applyFont="1" applyFill="1" applyAlignment="1" applyProtection="1">
      <alignment horizontal="left" vertical="center" wrapText="1"/>
      <protection hidden="1"/>
    </xf>
    <xf numFmtId="0" fontId="37" fillId="0" borderId="0" xfId="2" applyNumberFormat="1" applyFont="1" applyFill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1" fontId="0" fillId="0" borderId="5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24" xfId="0" applyNumberFormat="1" applyFont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24" xfId="0" applyFont="1" applyFill="1" applyBorder="1" applyAlignment="1">
      <alignment horizontal="left" vertical="center" wrapText="1"/>
    </xf>
    <xf numFmtId="0" fontId="0" fillId="10" borderId="79" xfId="0" applyFont="1" applyFill="1" applyBorder="1" applyAlignment="1">
      <alignment horizontal="center" vertical="center"/>
    </xf>
    <xf numFmtId="0" fontId="0" fillId="10" borderId="80" xfId="0" applyFont="1" applyFill="1" applyBorder="1" applyAlignment="1">
      <alignment horizontal="center" vertical="center"/>
    </xf>
    <xf numFmtId="0" fontId="0" fillId="10" borderId="73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0" fillId="16" borderId="7" xfId="0" applyFont="1" applyFill="1" applyBorder="1" applyAlignment="1">
      <alignment horizontal="center" vertical="center"/>
    </xf>
    <xf numFmtId="1" fontId="0" fillId="16" borderId="72" xfId="0" applyNumberFormat="1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6" borderId="26" xfId="0" applyFont="1" applyFill="1" applyBorder="1" applyAlignment="1">
      <alignment horizontal="center" vertical="center"/>
    </xf>
    <xf numFmtId="1" fontId="12" fillId="11" borderId="72" xfId="0" applyNumberFormat="1" applyFont="1" applyFill="1" applyBorder="1" applyAlignment="1">
      <alignment horizontal="center" vertical="center"/>
    </xf>
    <xf numFmtId="1" fontId="12" fillId="5" borderId="14" xfId="0" applyNumberFormat="1" applyFont="1" applyFill="1" applyBorder="1" applyAlignment="1">
      <alignment horizontal="center" vertical="center"/>
    </xf>
    <xf numFmtId="1" fontId="12" fillId="5" borderId="7" xfId="0" applyNumberFormat="1" applyFont="1" applyFill="1" applyBorder="1" applyAlignment="1">
      <alignment horizontal="center" vertical="center"/>
    </xf>
    <xf numFmtId="1" fontId="12" fillId="5" borderId="8" xfId="0" applyNumberFormat="1" applyFont="1" applyFill="1" applyBorder="1" applyAlignment="1">
      <alignment horizontal="center" vertical="center"/>
    </xf>
    <xf numFmtId="1" fontId="0" fillId="16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0" fillId="11" borderId="26" xfId="0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1" fontId="12" fillId="11" borderId="26" xfId="0" applyNumberFormat="1" applyFont="1" applyFill="1" applyBorder="1" applyAlignment="1">
      <alignment horizontal="center" vertical="center"/>
    </xf>
    <xf numFmtId="1" fontId="12" fillId="11" borderId="2" xfId="0" applyNumberFormat="1" applyFont="1" applyFill="1" applyBorder="1" applyAlignment="1">
      <alignment horizontal="center" vertical="center"/>
    </xf>
    <xf numFmtId="0" fontId="0" fillId="16" borderId="50" xfId="0" applyFont="1" applyFill="1" applyBorder="1" applyAlignment="1">
      <alignment horizontal="center" vertical="center"/>
    </xf>
    <xf numFmtId="0" fontId="0" fillId="16" borderId="5" xfId="0" applyFont="1" applyFill="1" applyBorder="1" applyAlignment="1">
      <alignment horizontal="center" vertical="center"/>
    </xf>
    <xf numFmtId="0" fontId="0" fillId="16" borderId="48" xfId="0" applyFont="1" applyFill="1" applyBorder="1" applyAlignment="1">
      <alignment horizontal="center" vertical="center"/>
    </xf>
    <xf numFmtId="1" fontId="12" fillId="5" borderId="10" xfId="0" applyNumberFormat="1" applyFont="1" applyFill="1" applyBorder="1" applyAlignment="1">
      <alignment horizontal="center" vertical="center"/>
    </xf>
    <xf numFmtId="1" fontId="12" fillId="5" borderId="24" xfId="0" applyNumberFormat="1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0" fillId="16" borderId="24" xfId="0" applyFont="1" applyFill="1" applyBorder="1" applyAlignment="1">
      <alignment horizontal="center" vertical="center"/>
    </xf>
    <xf numFmtId="0" fontId="0" fillId="16" borderId="10" xfId="0" applyFont="1" applyFill="1" applyBorder="1" applyAlignment="1">
      <alignment horizontal="center" vertical="center"/>
    </xf>
    <xf numFmtId="0" fontId="0" fillId="29" borderId="14" xfId="0" applyFont="1" applyFill="1" applyBorder="1" applyAlignment="1">
      <alignment horizontal="center" vertical="center"/>
    </xf>
    <xf numFmtId="0" fontId="0" fillId="29" borderId="7" xfId="0" applyFont="1" applyFill="1" applyBorder="1" applyAlignment="1">
      <alignment horizontal="center" vertical="center"/>
    </xf>
    <xf numFmtId="0" fontId="0" fillId="29" borderId="8" xfId="0" applyFont="1" applyFill="1" applyBorder="1" applyAlignment="1">
      <alignment horizontal="center" vertical="center"/>
    </xf>
    <xf numFmtId="0" fontId="12" fillId="11" borderId="14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49" fontId="38" fillId="0" borderId="0" xfId="2" applyNumberFormat="1" applyFont="1" applyFill="1" applyBorder="1" applyAlignment="1" applyProtection="1">
      <alignment horizontal="left" vertical="center"/>
      <protection hidden="1"/>
    </xf>
    <xf numFmtId="1" fontId="0" fillId="0" borderId="49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12" fillId="5" borderId="108" xfId="0" applyNumberFormat="1" applyFont="1" applyFill="1" applyBorder="1" applyAlignment="1">
      <alignment horizontal="center" vertical="center"/>
    </xf>
    <xf numFmtId="0" fontId="12" fillId="5" borderId="108" xfId="0" applyFont="1" applyFill="1" applyBorder="1" applyAlignment="1">
      <alignment horizontal="center" vertical="center"/>
    </xf>
    <xf numFmtId="1" fontId="12" fillId="11" borderId="90" xfId="0" applyNumberFormat="1" applyFont="1" applyFill="1" applyBorder="1" applyAlignment="1">
      <alignment horizontal="center" vertical="center"/>
    </xf>
    <xf numFmtId="1" fontId="12" fillId="11" borderId="43" xfId="0" applyNumberFormat="1" applyFont="1" applyFill="1" applyBorder="1" applyAlignment="1">
      <alignment horizontal="center" vertical="center"/>
    </xf>
    <xf numFmtId="1" fontId="12" fillId="11" borderId="44" xfId="0" applyNumberFormat="1" applyFont="1" applyFill="1" applyBorder="1" applyAlignment="1">
      <alignment horizontal="center" vertical="center"/>
    </xf>
    <xf numFmtId="0" fontId="12" fillId="11" borderId="90" xfId="0" applyFont="1" applyFill="1" applyBorder="1" applyAlignment="1">
      <alignment horizontal="center" vertical="center"/>
    </xf>
    <xf numFmtId="0" fontId="12" fillId="11" borderId="43" xfId="0" applyFont="1" applyFill="1" applyBorder="1" applyAlignment="1">
      <alignment horizontal="center" vertical="center"/>
    </xf>
    <xf numFmtId="0" fontId="12" fillId="11" borderId="44" xfId="0" applyFont="1" applyFill="1" applyBorder="1" applyAlignment="1">
      <alignment horizontal="center" vertical="center"/>
    </xf>
    <xf numFmtId="1" fontId="0" fillId="29" borderId="72" xfId="0" applyNumberFormat="1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distributed" wrapText="1"/>
    </xf>
    <xf numFmtId="0" fontId="22" fillId="0" borderId="34" xfId="0" applyFont="1" applyFill="1" applyBorder="1" applyAlignment="1">
      <alignment horizontal="center" vertical="distributed" wrapText="1"/>
    </xf>
    <xf numFmtId="0" fontId="22" fillId="0" borderId="50" xfId="0" applyFont="1" applyFill="1" applyBorder="1" applyAlignment="1">
      <alignment horizontal="center" vertical="distributed" wrapText="1"/>
    </xf>
    <xf numFmtId="0" fontId="11" fillId="0" borderId="116" xfId="0" applyFont="1" applyFill="1" applyBorder="1" applyAlignment="1">
      <alignment horizontal="left" vertical="center" wrapText="1"/>
    </xf>
    <xf numFmtId="0" fontId="11" fillId="0" borderId="78" xfId="0" applyFont="1" applyFill="1" applyBorder="1" applyAlignment="1">
      <alignment horizontal="left" vertical="center" wrapText="1"/>
    </xf>
    <xf numFmtId="0" fontId="11" fillId="0" borderId="117" xfId="0" applyFont="1" applyFill="1" applyBorder="1" applyAlignment="1">
      <alignment horizontal="left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94" xfId="0" applyFont="1" applyFill="1" applyBorder="1" applyAlignment="1">
      <alignment horizontal="center" vertical="center" wrapText="1"/>
    </xf>
    <xf numFmtId="0" fontId="20" fillId="3" borderId="37" xfId="0" applyFont="1" applyFill="1" applyBorder="1" applyAlignment="1">
      <alignment horizontal="center" vertical="center" wrapText="1"/>
    </xf>
    <xf numFmtId="0" fontId="13" fillId="18" borderId="89" xfId="0" applyFont="1" applyFill="1" applyBorder="1" applyAlignment="1">
      <alignment horizontal="left" vertical="center" wrapText="1"/>
    </xf>
    <xf numFmtId="0" fontId="13" fillId="18" borderId="41" xfId="0" applyFont="1" applyFill="1" applyBorder="1" applyAlignment="1">
      <alignment horizontal="left" vertical="center" wrapText="1"/>
    </xf>
    <xf numFmtId="0" fontId="13" fillId="18" borderId="92" xfId="0" applyFont="1" applyFill="1" applyBorder="1" applyAlignment="1">
      <alignment horizontal="left" vertical="center" wrapText="1"/>
    </xf>
    <xf numFmtId="0" fontId="13" fillId="18" borderId="90" xfId="0" applyFont="1" applyFill="1" applyBorder="1" applyAlignment="1">
      <alignment horizontal="left" vertical="center" wrapText="1"/>
    </xf>
    <xf numFmtId="0" fontId="13" fillId="18" borderId="43" xfId="0" applyFont="1" applyFill="1" applyBorder="1" applyAlignment="1">
      <alignment horizontal="left" vertical="center" wrapText="1"/>
    </xf>
    <xf numFmtId="0" fontId="13" fillId="18" borderId="88" xfId="0" applyFont="1" applyFill="1" applyBorder="1" applyAlignment="1">
      <alignment horizontal="left" vertical="center" wrapText="1"/>
    </xf>
    <xf numFmtId="1" fontId="4" fillId="0" borderId="72" xfId="0" applyNumberFormat="1" applyFont="1" applyBorder="1" applyAlignment="1">
      <alignment horizontal="center" vertical="center"/>
    </xf>
    <xf numFmtId="1" fontId="0" fillId="10" borderId="79" xfId="0" applyNumberFormat="1" applyFont="1" applyFill="1" applyBorder="1" applyAlignment="1">
      <alignment horizontal="center" vertical="center"/>
    </xf>
    <xf numFmtId="1" fontId="0" fillId="10" borderId="80" xfId="0" applyNumberFormat="1" applyFont="1" applyFill="1" applyBorder="1" applyAlignment="1">
      <alignment horizontal="center" vertical="center"/>
    </xf>
    <xf numFmtId="1" fontId="0" fillId="10" borderId="81" xfId="0" applyNumberFormat="1" applyFont="1" applyFill="1" applyBorder="1" applyAlignment="1">
      <alignment horizontal="center" vertical="center"/>
    </xf>
    <xf numFmtId="0" fontId="11" fillId="10" borderId="74" xfId="0" applyFont="1" applyFill="1" applyBorder="1" applyAlignment="1">
      <alignment horizontal="left" vertical="distributed" wrapText="1"/>
    </xf>
    <xf numFmtId="1" fontId="57" fillId="0" borderId="72" xfId="0" applyNumberFormat="1" applyFont="1" applyFill="1" applyBorder="1" applyAlignment="1">
      <alignment horizontal="center" vertical="center" wrapText="1"/>
    </xf>
    <xf numFmtId="0" fontId="57" fillId="0" borderId="72" xfId="0" applyFont="1" applyFill="1" applyBorder="1" applyAlignment="1">
      <alignment horizontal="center" vertical="center" wrapText="1"/>
    </xf>
    <xf numFmtId="0" fontId="11" fillId="10" borderId="75" xfId="0" applyFont="1" applyFill="1" applyBorder="1" applyAlignment="1">
      <alignment horizontal="left" vertical="distributed" wrapText="1"/>
    </xf>
    <xf numFmtId="0" fontId="11" fillId="10" borderId="80" xfId="0" applyFont="1" applyFill="1" applyBorder="1" applyAlignment="1">
      <alignment horizontal="left" vertical="distributed" wrapText="1"/>
    </xf>
    <xf numFmtId="0" fontId="11" fillId="10" borderId="73" xfId="0" applyFont="1" applyFill="1" applyBorder="1" applyAlignment="1">
      <alignment horizontal="left" vertical="distributed" wrapText="1"/>
    </xf>
    <xf numFmtId="1" fontId="12" fillId="18" borderId="89" xfId="0" applyNumberFormat="1" applyFont="1" applyFill="1" applyBorder="1" applyAlignment="1">
      <alignment horizontal="center" vertical="center"/>
    </xf>
    <xf numFmtId="1" fontId="12" fillId="18" borderId="41" xfId="0" applyNumberFormat="1" applyFont="1" applyFill="1" applyBorder="1" applyAlignment="1">
      <alignment horizontal="center" vertical="center"/>
    </xf>
    <xf numFmtId="1" fontId="12" fillId="18" borderId="42" xfId="0" applyNumberFormat="1" applyFont="1" applyFill="1" applyBorder="1" applyAlignment="1">
      <alignment horizontal="center" vertical="center"/>
    </xf>
    <xf numFmtId="1" fontId="12" fillId="18" borderId="90" xfId="0" applyNumberFormat="1" applyFont="1" applyFill="1" applyBorder="1" applyAlignment="1">
      <alignment horizontal="center" vertical="center"/>
    </xf>
    <xf numFmtId="1" fontId="12" fillId="18" borderId="43" xfId="0" applyNumberFormat="1" applyFont="1" applyFill="1" applyBorder="1" applyAlignment="1">
      <alignment horizontal="center" vertical="center"/>
    </xf>
    <xf numFmtId="1" fontId="12" fillId="18" borderId="44" xfId="0" applyNumberFormat="1" applyFont="1" applyFill="1" applyBorder="1" applyAlignment="1">
      <alignment horizontal="center" vertical="center"/>
    </xf>
    <xf numFmtId="0" fontId="0" fillId="10" borderId="75" xfId="0" applyFont="1" applyFill="1" applyBorder="1" applyAlignment="1">
      <alignment horizontal="center" vertical="center"/>
    </xf>
    <xf numFmtId="0" fontId="0" fillId="10" borderId="81" xfId="0" applyFont="1" applyFill="1" applyBorder="1" applyAlignment="1">
      <alignment horizontal="center" vertical="center"/>
    </xf>
    <xf numFmtId="1" fontId="0" fillId="0" borderId="86" xfId="0" applyNumberFormat="1" applyFont="1" applyBorder="1" applyAlignment="1">
      <alignment horizontal="center" vertical="center"/>
    </xf>
    <xf numFmtId="0" fontId="42" fillId="0" borderId="100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62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13" fillId="0" borderId="59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/>
    </xf>
    <xf numFmtId="0" fontId="42" fillId="0" borderId="7" xfId="0" applyFont="1" applyBorder="1" applyAlignment="1">
      <alignment horizontal="left"/>
    </xf>
    <xf numFmtId="0" fontId="42" fillId="0" borderId="8" xfId="0" applyFont="1" applyBorder="1" applyAlignment="1">
      <alignment horizontal="left"/>
    </xf>
    <xf numFmtId="0" fontId="9" fillId="5" borderId="16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/>
    </xf>
    <xf numFmtId="0" fontId="9" fillId="5" borderId="46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" fillId="5" borderId="9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99" xfId="0" applyFont="1" applyFill="1" applyBorder="1" applyAlignment="1">
      <alignment horizontal="center" vertical="center"/>
    </xf>
    <xf numFmtId="1" fontId="9" fillId="5" borderId="90" xfId="0" applyNumberFormat="1" applyFont="1" applyFill="1" applyBorder="1" applyAlignment="1">
      <alignment horizontal="center" vertical="center"/>
    </xf>
    <xf numFmtId="1" fontId="9" fillId="5" borderId="43" xfId="0" applyNumberFormat="1" applyFont="1" applyFill="1" applyBorder="1" applyAlignment="1">
      <alignment horizontal="center" vertical="center"/>
    </xf>
    <xf numFmtId="1" fontId="9" fillId="5" borderId="44" xfId="0" applyNumberFormat="1" applyFont="1" applyFill="1" applyBorder="1" applyAlignment="1">
      <alignment horizontal="center" vertical="center"/>
    </xf>
    <xf numFmtId="0" fontId="42" fillId="0" borderId="99" xfId="0" applyFont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12" fillId="5" borderId="100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12" fillId="5" borderId="98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1" fontId="12" fillId="5" borderId="90" xfId="0" applyNumberFormat="1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5" borderId="88" xfId="0" applyFont="1" applyFill="1" applyBorder="1" applyAlignment="1">
      <alignment horizontal="center" vertical="center"/>
    </xf>
    <xf numFmtId="1" fontId="12" fillId="5" borderId="91" xfId="0" applyNumberFormat="1" applyFont="1" applyFill="1" applyBorder="1" applyAlignment="1">
      <alignment horizontal="center" vertical="center"/>
    </xf>
    <xf numFmtId="1" fontId="12" fillId="5" borderId="34" xfId="0" applyNumberFormat="1" applyFont="1" applyFill="1" applyBorder="1" applyAlignment="1">
      <alignment horizontal="center" vertical="center"/>
    </xf>
    <xf numFmtId="1" fontId="12" fillId="5" borderId="77" xfId="0" applyNumberFormat="1" applyFont="1" applyFill="1" applyBorder="1" applyAlignment="1">
      <alignment horizontal="center" vertical="center"/>
    </xf>
    <xf numFmtId="1" fontId="12" fillId="5" borderId="43" xfId="0" applyNumberFormat="1" applyFont="1" applyFill="1" applyBorder="1" applyAlignment="1">
      <alignment horizontal="center" vertical="center"/>
    </xf>
    <xf numFmtId="1" fontId="12" fillId="5" borderId="44" xfId="0" applyNumberFormat="1" applyFont="1" applyFill="1" applyBorder="1" applyAlignment="1">
      <alignment horizontal="center" vertical="center"/>
    </xf>
    <xf numFmtId="1" fontId="0" fillId="0" borderId="72" xfId="0" applyNumberFormat="1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0" fillId="0" borderId="50" xfId="0" applyFont="1" applyBorder="1" applyAlignment="1">
      <alignment horizontal="center" vertical="center"/>
    </xf>
    <xf numFmtId="0" fontId="12" fillId="0" borderId="85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/>
    </xf>
    <xf numFmtId="0" fontId="48" fillId="0" borderId="65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0" borderId="57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62" xfId="0" applyFont="1" applyBorder="1" applyAlignment="1">
      <alignment horizontal="center" vertical="center" wrapText="1"/>
    </xf>
    <xf numFmtId="0" fontId="48" fillId="0" borderId="87" xfId="0" applyFont="1" applyBorder="1" applyAlignment="1">
      <alignment horizontal="center" vertical="center" wrapText="1"/>
    </xf>
    <xf numFmtId="0" fontId="48" fillId="0" borderId="43" xfId="0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8" fillId="0" borderId="59" xfId="0" applyFont="1" applyBorder="1" applyAlignment="1">
      <alignment horizontal="center" vertical="center" wrapText="1"/>
    </xf>
    <xf numFmtId="0" fontId="48" fillId="0" borderId="106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48" fillId="0" borderId="90" xfId="0" applyFont="1" applyBorder="1" applyAlignment="1">
      <alignment horizontal="center" vertical="center" wrapText="1"/>
    </xf>
    <xf numFmtId="0" fontId="48" fillId="0" borderId="8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48" fillId="0" borderId="26" xfId="0" applyFont="1" applyBorder="1" applyAlignment="1">
      <alignment horizontal="center" vertical="center" wrapText="1"/>
    </xf>
    <xf numFmtId="0" fontId="4" fillId="16" borderId="24" xfId="0" applyFont="1" applyFill="1" applyBorder="1" applyAlignment="1">
      <alignment horizontal="center" vertical="center"/>
    </xf>
    <xf numFmtId="0" fontId="4" fillId="16" borderId="10" xfId="0" applyFont="1" applyFill="1" applyBorder="1" applyAlignment="1">
      <alignment horizontal="center" vertical="center"/>
    </xf>
    <xf numFmtId="0" fontId="0" fillId="24" borderId="8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1" fontId="57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7" fillId="0" borderId="26" xfId="0" applyFont="1" applyFill="1" applyBorder="1" applyAlignment="1">
      <alignment horizontal="center" vertical="center" wrapText="1"/>
    </xf>
    <xf numFmtId="1" fontId="20" fillId="3" borderId="3" xfId="0" applyNumberFormat="1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1" fontId="57" fillId="0" borderId="24" xfId="0" applyNumberFormat="1" applyFont="1" applyFill="1" applyBorder="1" applyAlignment="1">
      <alignment horizontal="center" vertical="center" wrapText="1"/>
    </xf>
    <xf numFmtId="0" fontId="57" fillId="0" borderId="10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left"/>
    </xf>
    <xf numFmtId="0" fontId="42" fillId="0" borderId="45" xfId="0" applyFont="1" applyBorder="1" applyAlignment="1">
      <alignment horizontal="left"/>
    </xf>
    <xf numFmtId="0" fontId="42" fillId="0" borderId="46" xfId="0" applyFont="1" applyBorder="1" applyAlignment="1">
      <alignment horizontal="left"/>
    </xf>
    <xf numFmtId="0" fontId="42" fillId="0" borderId="2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1" fontId="12" fillId="5" borderId="9" xfId="0" applyNumberFormat="1" applyFont="1" applyFill="1" applyBorder="1" applyAlignment="1">
      <alignment horizontal="center" vertical="center"/>
    </xf>
    <xf numFmtId="0" fontId="12" fillId="5" borderId="99" xfId="0" applyFont="1" applyFill="1" applyBorder="1" applyAlignment="1">
      <alignment horizontal="center" vertical="center"/>
    </xf>
    <xf numFmtId="1" fontId="42" fillId="0" borderId="24" xfId="0" applyNumberFormat="1" applyFont="1" applyBorder="1" applyAlignment="1">
      <alignment horizontal="center" vertical="center" wrapText="1"/>
    </xf>
    <xf numFmtId="1" fontId="57" fillId="29" borderId="72" xfId="0" applyNumberFormat="1" applyFont="1" applyFill="1" applyBorder="1" applyAlignment="1">
      <alignment horizontal="center" vertical="center" wrapText="1"/>
    </xf>
    <xf numFmtId="0" fontId="57" fillId="29" borderId="72" xfId="0" applyFont="1" applyFill="1" applyBorder="1" applyAlignment="1">
      <alignment horizontal="center" vertical="center" wrapText="1"/>
    </xf>
    <xf numFmtId="2" fontId="24" fillId="0" borderId="0" xfId="0" applyNumberFormat="1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8" fillId="0" borderId="59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48" fillId="0" borderId="106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48" fillId="0" borderId="90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center" vertical="center" wrapText="1"/>
    </xf>
    <xf numFmtId="0" fontId="48" fillId="0" borderId="88" xfId="0" applyFont="1" applyFill="1" applyBorder="1" applyAlignment="1">
      <alignment horizontal="center" vertical="center" wrapText="1"/>
    </xf>
    <xf numFmtId="0" fontId="12" fillId="5" borderId="87" xfId="0" applyFont="1" applyFill="1" applyBorder="1" applyAlignment="1">
      <alignment horizontal="center"/>
    </xf>
    <xf numFmtId="0" fontId="12" fillId="5" borderId="43" xfId="0" applyFont="1" applyFill="1" applyBorder="1" applyAlignment="1">
      <alignment horizontal="center"/>
    </xf>
    <xf numFmtId="0" fontId="12" fillId="5" borderId="44" xfId="0" applyFont="1" applyFill="1" applyBorder="1" applyAlignment="1">
      <alignment horizontal="center"/>
    </xf>
    <xf numFmtId="0" fontId="42" fillId="0" borderId="2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42" fillId="0" borderId="62" xfId="0" applyFont="1" applyBorder="1" applyAlignment="1">
      <alignment horizontal="left" vertical="center" wrapText="1"/>
    </xf>
    <xf numFmtId="0" fontId="12" fillId="5" borderId="85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left" wrapText="1"/>
    </xf>
    <xf numFmtId="0" fontId="2" fillId="5" borderId="24" xfId="0" applyFont="1" applyFill="1" applyBorder="1" applyAlignment="1">
      <alignment horizontal="left" wrapText="1"/>
    </xf>
    <xf numFmtId="0" fontId="42" fillId="0" borderId="59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57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62" xfId="0" applyFont="1" applyBorder="1" applyAlignment="1">
      <alignment horizontal="center" vertical="center" wrapText="1"/>
    </xf>
    <xf numFmtId="0" fontId="42" fillId="0" borderId="90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12" fillId="5" borderId="87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2" fillId="5" borderId="85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" fontId="12" fillId="5" borderId="72" xfId="0" applyNumberFormat="1" applyFont="1" applyFill="1" applyBorder="1" applyAlignment="1">
      <alignment horizontal="center" vertical="center"/>
    </xf>
    <xf numFmtId="0" fontId="12" fillId="5" borderId="72" xfId="0" applyFont="1" applyFill="1" applyBorder="1" applyAlignment="1">
      <alignment horizontal="center" vertical="center"/>
    </xf>
    <xf numFmtId="1" fontId="12" fillId="5" borderId="115" xfId="0" applyNumberFormat="1" applyFont="1" applyFill="1" applyBorder="1" applyAlignment="1">
      <alignment horizontal="center" vertical="center"/>
    </xf>
    <xf numFmtId="0" fontId="12" fillId="5" borderId="109" xfId="0" applyFont="1" applyFill="1" applyBorder="1" applyAlignment="1">
      <alignment horizontal="center" vertical="center"/>
    </xf>
    <xf numFmtId="0" fontId="42" fillId="0" borderId="60" xfId="0" applyFont="1" applyBorder="1" applyAlignment="1">
      <alignment horizontal="left" vertical="center" wrapText="1"/>
    </xf>
    <xf numFmtId="0" fontId="42" fillId="0" borderId="58" xfId="0" applyFont="1" applyBorder="1" applyAlignment="1">
      <alignment horizontal="left" vertical="center" wrapText="1"/>
    </xf>
    <xf numFmtId="0" fontId="42" fillId="0" borderId="61" xfId="0" applyFont="1" applyBorder="1" applyAlignment="1">
      <alignment horizontal="left" vertical="center" wrapText="1"/>
    </xf>
    <xf numFmtId="0" fontId="4" fillId="16" borderId="50" xfId="0" applyFont="1" applyFill="1" applyBorder="1" applyAlignment="1">
      <alignment horizontal="center" vertical="center"/>
    </xf>
    <xf numFmtId="0" fontId="4" fillId="16" borderId="5" xfId="0" applyFont="1" applyFill="1" applyBorder="1" applyAlignment="1">
      <alignment horizontal="center" vertical="center"/>
    </xf>
    <xf numFmtId="0" fontId="4" fillId="16" borderId="48" xfId="0" applyFont="1" applyFill="1" applyBorder="1" applyAlignment="1">
      <alignment horizontal="center" vertical="center"/>
    </xf>
    <xf numFmtId="0" fontId="12" fillId="5" borderId="114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16" borderId="49" xfId="0" applyFont="1" applyFill="1" applyBorder="1" applyAlignment="1">
      <alignment horizontal="center" vertical="center"/>
    </xf>
    <xf numFmtId="0" fontId="12" fillId="11" borderId="71" xfId="0" applyFont="1" applyFill="1" applyBorder="1" applyAlignment="1">
      <alignment horizontal="center" vertical="center"/>
    </xf>
    <xf numFmtId="0" fontId="12" fillId="11" borderId="104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distributed"/>
    </xf>
    <xf numFmtId="0" fontId="11" fillId="3" borderId="59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62" xfId="0" applyFont="1" applyFill="1" applyBorder="1" applyAlignment="1">
      <alignment horizontal="center" vertical="center" wrapText="1"/>
    </xf>
    <xf numFmtId="0" fontId="11" fillId="3" borderId="60" xfId="0" applyFont="1" applyFill="1" applyBorder="1" applyAlignment="1">
      <alignment horizontal="center" vertical="center" wrapText="1"/>
    </xf>
    <xf numFmtId="0" fontId="11" fillId="3" borderId="58" xfId="0" applyFont="1" applyFill="1" applyBorder="1" applyAlignment="1">
      <alignment horizontal="center" vertical="center" wrapText="1"/>
    </xf>
    <xf numFmtId="0" fontId="11" fillId="3" borderId="61" xfId="0" applyFont="1" applyFill="1" applyBorder="1" applyAlignment="1">
      <alignment horizontal="center" vertical="center" wrapText="1"/>
    </xf>
    <xf numFmtId="0" fontId="36" fillId="3" borderId="59" xfId="0" applyFont="1" applyFill="1" applyBorder="1" applyAlignment="1">
      <alignment horizontal="center" vertical="distributed"/>
    </xf>
    <xf numFmtId="0" fontId="36" fillId="3" borderId="12" xfId="0" applyFont="1" applyFill="1" applyBorder="1" applyAlignment="1">
      <alignment horizontal="center" vertical="distributed"/>
    </xf>
    <xf numFmtId="0" fontId="36" fillId="3" borderId="57" xfId="0" applyFont="1" applyFill="1" applyBorder="1" applyAlignment="1">
      <alignment horizontal="center" vertical="distributed"/>
    </xf>
    <xf numFmtId="0" fontId="36" fillId="3" borderId="60" xfId="0" applyFont="1" applyFill="1" applyBorder="1" applyAlignment="1">
      <alignment horizontal="center" vertical="distributed"/>
    </xf>
    <xf numFmtId="0" fontId="36" fillId="3" borderId="58" xfId="0" applyFont="1" applyFill="1" applyBorder="1" applyAlignment="1">
      <alignment horizontal="center" vertical="distributed"/>
    </xf>
    <xf numFmtId="0" fontId="36" fillId="3" borderId="61" xfId="0" applyFont="1" applyFill="1" applyBorder="1" applyAlignment="1">
      <alignment horizontal="center" vertical="distributed"/>
    </xf>
    <xf numFmtId="0" fontId="22" fillId="3" borderId="17" xfId="0" applyFont="1" applyFill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 textRotation="90" wrapText="1"/>
    </xf>
    <xf numFmtId="0" fontId="11" fillId="3" borderId="17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left" vertical="center"/>
    </xf>
    <xf numFmtId="0" fontId="1" fillId="10" borderId="64" xfId="0" applyFont="1" applyFill="1" applyBorder="1" applyAlignment="1">
      <alignment horizontal="center" vertical="center"/>
    </xf>
    <xf numFmtId="0" fontId="1" fillId="10" borderId="66" xfId="0" applyFont="1" applyFill="1" applyBorder="1" applyAlignment="1">
      <alignment horizontal="center" vertical="center"/>
    </xf>
    <xf numFmtId="0" fontId="1" fillId="10" borderId="68" xfId="0" applyFont="1" applyFill="1" applyBorder="1" applyAlignment="1">
      <alignment horizontal="center" vertical="center"/>
    </xf>
    <xf numFmtId="0" fontId="0" fillId="16" borderId="2" xfId="0" applyFont="1" applyFill="1" applyBorder="1" applyAlignment="1">
      <alignment horizontal="center" vertical="center"/>
    </xf>
    <xf numFmtId="1" fontId="11" fillId="16" borderId="14" xfId="0" applyNumberFormat="1" applyFont="1" applyFill="1" applyBorder="1" applyAlignment="1">
      <alignment horizontal="center" vertical="center" wrapText="1"/>
    </xf>
    <xf numFmtId="0" fontId="11" fillId="16" borderId="7" xfId="0" applyFont="1" applyFill="1" applyBorder="1" applyAlignment="1">
      <alignment horizontal="center" vertical="center" wrapText="1"/>
    </xf>
    <xf numFmtId="0" fontId="12" fillId="11" borderId="72" xfId="0" applyFont="1" applyFill="1" applyBorder="1" applyAlignment="1">
      <alignment horizontal="center" vertical="center"/>
    </xf>
    <xf numFmtId="1" fontId="16" fillId="5" borderId="14" xfId="0" applyNumberFormat="1" applyFont="1" applyFill="1" applyBorder="1" applyAlignment="1">
      <alignment horizontal="center" vertical="center" wrapText="1"/>
    </xf>
    <xf numFmtId="1" fontId="16" fillId="5" borderId="7" xfId="0" applyNumberFormat="1" applyFont="1" applyFill="1" applyBorder="1" applyAlignment="1">
      <alignment horizontal="center" vertical="center" wrapText="1"/>
    </xf>
    <xf numFmtId="1" fontId="16" fillId="5" borderId="24" xfId="0" applyNumberFormat="1" applyFont="1" applyFill="1" applyBorder="1" applyAlignment="1">
      <alignment horizontal="center" vertical="center" wrapText="1"/>
    </xf>
    <xf numFmtId="0" fontId="0" fillId="11" borderId="104" xfId="0" applyFont="1" applyFill="1" applyBorder="1" applyAlignment="1">
      <alignment horizontal="center" vertical="center"/>
    </xf>
    <xf numFmtId="0" fontId="0" fillId="11" borderId="105" xfId="0" applyFont="1" applyFill="1" applyBorder="1" applyAlignment="1">
      <alignment horizontal="center" vertical="center"/>
    </xf>
    <xf numFmtId="1" fontId="12" fillId="11" borderId="87" xfId="0" applyNumberFormat="1" applyFont="1" applyFill="1" applyBorder="1" applyAlignment="1">
      <alignment horizontal="center" vertical="center"/>
    </xf>
    <xf numFmtId="1" fontId="12" fillId="11" borderId="88" xfId="0" applyNumberFormat="1" applyFont="1" applyFill="1" applyBorder="1" applyAlignment="1">
      <alignment horizontal="center" vertical="center"/>
    </xf>
    <xf numFmtId="1" fontId="57" fillId="0" borderId="2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" fontId="20" fillId="3" borderId="22" xfId="0" applyNumberFormat="1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11" borderId="101" xfId="0" applyFont="1" applyFill="1" applyBorder="1" applyAlignment="1">
      <alignment horizontal="left" vertical="distributed" wrapText="1"/>
    </xf>
    <xf numFmtId="0" fontId="11" fillId="16" borderId="1" xfId="0" applyFont="1" applyFill="1" applyBorder="1" applyAlignment="1">
      <alignment horizontal="left" vertical="distributed" wrapText="1"/>
    </xf>
    <xf numFmtId="0" fontId="31" fillId="5" borderId="10" xfId="0" applyFont="1" applyFill="1" applyBorder="1" applyAlignment="1">
      <alignment horizontal="left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24" xfId="0" applyFont="1" applyFill="1" applyBorder="1" applyAlignment="1">
      <alignment horizontal="left" vertical="center" wrapText="1"/>
    </xf>
    <xf numFmtId="0" fontId="22" fillId="11" borderId="1" xfId="0" applyFont="1" applyFill="1" applyBorder="1" applyAlignment="1">
      <alignment horizontal="left" vertical="distributed" wrapText="1"/>
    </xf>
    <xf numFmtId="0" fontId="11" fillId="16" borderId="10" xfId="0" applyFont="1" applyFill="1" applyBorder="1" applyAlignment="1">
      <alignment horizontal="left" vertical="center" wrapText="1"/>
    </xf>
    <xf numFmtId="0" fontId="11" fillId="16" borderId="7" xfId="0" applyFont="1" applyFill="1" applyBorder="1" applyAlignment="1">
      <alignment horizontal="left" vertical="center" wrapText="1"/>
    </xf>
    <xf numFmtId="0" fontId="11" fillId="16" borderId="24" xfId="0" applyFont="1" applyFill="1" applyBorder="1" applyAlignment="1">
      <alignment horizontal="left" vertical="center" wrapText="1"/>
    </xf>
    <xf numFmtId="0" fontId="23" fillId="3" borderId="52" xfId="0" applyFont="1" applyFill="1" applyBorder="1" applyAlignment="1">
      <alignment horizontal="center" vertical="center"/>
    </xf>
    <xf numFmtId="0" fontId="23" fillId="3" borderId="53" xfId="0" applyFont="1" applyFill="1" applyBorder="1" applyAlignment="1">
      <alignment horizontal="center" vertical="center"/>
    </xf>
    <xf numFmtId="0" fontId="2" fillId="11" borderId="55" xfId="0" applyFont="1" applyFill="1" applyBorder="1" applyAlignment="1">
      <alignment horizontal="center" vertical="distributed"/>
    </xf>
    <xf numFmtId="0" fontId="2" fillId="11" borderId="96" xfId="0" applyFont="1" applyFill="1" applyBorder="1" applyAlignment="1">
      <alignment horizontal="center" vertical="distributed"/>
    </xf>
    <xf numFmtId="0" fontId="36" fillId="3" borderId="113" xfId="0" applyFont="1" applyFill="1" applyBorder="1" applyAlignment="1">
      <alignment horizontal="center"/>
    </xf>
    <xf numFmtId="0" fontId="36" fillId="3" borderId="53" xfId="0" applyFont="1" applyFill="1" applyBorder="1" applyAlignment="1">
      <alignment horizontal="center" vertical="center" wrapText="1"/>
    </xf>
    <xf numFmtId="0" fontId="36" fillId="3" borderId="54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distributed"/>
    </xf>
    <xf numFmtId="0" fontId="23" fillId="3" borderId="54" xfId="0" applyFont="1" applyFill="1" applyBorder="1" applyAlignment="1">
      <alignment horizontal="center" vertical="center"/>
    </xf>
    <xf numFmtId="0" fontId="36" fillId="3" borderId="52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1" fontId="0" fillId="0" borderId="48" xfId="0" applyNumberFormat="1" applyFont="1" applyBorder="1" applyAlignment="1">
      <alignment horizontal="center" vertical="center"/>
    </xf>
    <xf numFmtId="0" fontId="12" fillId="5" borderId="88" xfId="0" applyFont="1" applyFill="1" applyBorder="1" applyAlignment="1">
      <alignment horizontal="center"/>
    </xf>
    <xf numFmtId="0" fontId="12" fillId="5" borderId="101" xfId="0" applyFont="1" applyFill="1" applyBorder="1" applyAlignment="1">
      <alignment horizontal="center"/>
    </xf>
    <xf numFmtId="0" fontId="12" fillId="18" borderId="14" xfId="0" applyFont="1" applyFill="1" applyBorder="1" applyAlignment="1">
      <alignment horizontal="center"/>
    </xf>
    <xf numFmtId="0" fontId="12" fillId="18" borderId="7" xfId="0" applyFont="1" applyFill="1" applyBorder="1" applyAlignment="1">
      <alignment horizontal="center"/>
    </xf>
    <xf numFmtId="0" fontId="12" fillId="18" borderId="8" xfId="0" applyFont="1" applyFill="1" applyBorder="1" applyAlignment="1">
      <alignment horizontal="center"/>
    </xf>
    <xf numFmtId="1" fontId="12" fillId="18" borderId="21" xfId="0" applyNumberFormat="1" applyFont="1" applyFill="1" applyBorder="1" applyAlignment="1">
      <alignment horizontal="center"/>
    </xf>
    <xf numFmtId="0" fontId="12" fillId="18" borderId="94" xfId="0" applyFont="1" applyFill="1" applyBorder="1" applyAlignment="1">
      <alignment horizontal="center"/>
    </xf>
    <xf numFmtId="0" fontId="12" fillId="18" borderId="82" xfId="0" applyFont="1" applyFill="1" applyBorder="1" applyAlignment="1">
      <alignment horizontal="center"/>
    </xf>
    <xf numFmtId="0" fontId="4" fillId="24" borderId="75" xfId="0" applyFont="1" applyFill="1" applyBorder="1" applyAlignment="1">
      <alignment horizontal="center" vertical="center"/>
    </xf>
    <xf numFmtId="0" fontId="4" fillId="24" borderId="80" xfId="0" applyFont="1" applyFill="1" applyBorder="1" applyAlignment="1">
      <alignment horizontal="center" vertical="center"/>
    </xf>
    <xf numFmtId="0" fontId="4" fillId="24" borderId="8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1" fontId="12" fillId="11" borderId="8" xfId="0" applyNumberFormat="1" applyFont="1" applyFill="1" applyBorder="1" applyAlignment="1">
      <alignment horizontal="center" vertical="center"/>
    </xf>
    <xf numFmtId="1" fontId="12" fillId="11" borderId="14" xfId="0" applyNumberFormat="1" applyFont="1" applyFill="1" applyBorder="1" applyAlignment="1">
      <alignment horizontal="center" vertical="center"/>
    </xf>
    <xf numFmtId="1" fontId="12" fillId="5" borderId="1" xfId="0" applyNumberFormat="1" applyFont="1" applyFill="1" applyBorder="1" applyAlignment="1">
      <alignment horizontal="center" vertical="center"/>
    </xf>
    <xf numFmtId="1" fontId="12" fillId="11" borderId="1" xfId="0" applyNumberFormat="1" applyFont="1" applyFill="1" applyBorder="1" applyAlignment="1">
      <alignment horizontal="center" vertical="center"/>
    </xf>
    <xf numFmtId="0" fontId="0" fillId="24" borderId="74" xfId="0" applyFont="1" applyFill="1" applyBorder="1" applyAlignment="1">
      <alignment horizontal="center" vertical="center"/>
    </xf>
    <xf numFmtId="0" fontId="0" fillId="24" borderId="95" xfId="0" applyFont="1" applyFill="1" applyBorder="1" applyAlignment="1">
      <alignment horizontal="center" vertical="center"/>
    </xf>
    <xf numFmtId="1" fontId="0" fillId="0" borderId="77" xfId="0" applyNumberFormat="1" applyFont="1" applyBorder="1" applyAlignment="1">
      <alignment horizontal="center" vertical="center"/>
    </xf>
    <xf numFmtId="1" fontId="0" fillId="0" borderId="91" xfId="0" applyNumberFormat="1" applyFont="1" applyBorder="1" applyAlignment="1">
      <alignment horizontal="center" vertical="center"/>
    </xf>
    <xf numFmtId="1" fontId="0" fillId="16" borderId="48" xfId="0" applyNumberFormat="1" applyFont="1" applyFill="1" applyBorder="1" applyAlignment="1">
      <alignment horizontal="center" vertical="center"/>
    </xf>
    <xf numFmtId="1" fontId="0" fillId="16" borderId="34" xfId="0" applyNumberFormat="1" applyFont="1" applyFill="1" applyBorder="1" applyAlignment="1">
      <alignment horizontal="center" vertical="center"/>
    </xf>
    <xf numFmtId="1" fontId="0" fillId="16" borderId="77" xfId="0" applyNumberFormat="1" applyFont="1" applyFill="1" applyBorder="1" applyAlignment="1">
      <alignment horizontal="center" vertical="center"/>
    </xf>
    <xf numFmtId="0" fontId="0" fillId="29" borderId="85" xfId="0" applyFont="1" applyFill="1" applyBorder="1" applyAlignment="1">
      <alignment horizontal="center" vertical="center"/>
    </xf>
    <xf numFmtId="1" fontId="0" fillId="29" borderId="85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1" fontId="0" fillId="0" borderId="24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distributed" wrapText="1"/>
    </xf>
    <xf numFmtId="0" fontId="1" fillId="0" borderId="7" xfId="0" applyFont="1" applyFill="1" applyBorder="1" applyAlignment="1">
      <alignment horizontal="left" vertical="distributed" wrapText="1"/>
    </xf>
    <xf numFmtId="0" fontId="1" fillId="0" borderId="24" xfId="0" applyFont="1" applyFill="1" applyBorder="1" applyAlignment="1">
      <alignment horizontal="left" vertical="distributed" wrapText="1"/>
    </xf>
    <xf numFmtId="0" fontId="11" fillId="0" borderId="5" xfId="0" applyFont="1" applyFill="1" applyBorder="1" applyAlignment="1">
      <alignment horizontal="left" vertical="distributed" wrapText="1"/>
    </xf>
    <xf numFmtId="0" fontId="22" fillId="0" borderId="4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24" xfId="0" applyFont="1" applyFill="1" applyBorder="1" applyAlignment="1">
      <alignment horizontal="center" vertical="center" wrapText="1"/>
    </xf>
    <xf numFmtId="0" fontId="0" fillId="10" borderId="121" xfId="0" applyFont="1" applyFill="1" applyBorder="1" applyAlignment="1">
      <alignment horizontal="center" vertical="center"/>
    </xf>
    <xf numFmtId="0" fontId="0" fillId="10" borderId="122" xfId="0" applyFont="1" applyFill="1" applyBorder="1" applyAlignment="1">
      <alignment horizontal="center" vertical="center"/>
    </xf>
    <xf numFmtId="0" fontId="0" fillId="10" borderId="112" xfId="0" applyFont="1" applyFill="1" applyBorder="1" applyAlignment="1">
      <alignment horizontal="center" vertical="center"/>
    </xf>
    <xf numFmtId="0" fontId="0" fillId="10" borderId="12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" fontId="12" fillId="18" borderId="22" xfId="0" applyNumberFormat="1" applyFont="1" applyFill="1" applyBorder="1" applyAlignment="1">
      <alignment horizontal="center"/>
    </xf>
    <xf numFmtId="0" fontId="12" fillId="18" borderId="22" xfId="0" applyFont="1" applyFill="1" applyBorder="1" applyAlignment="1">
      <alignment horizontal="center"/>
    </xf>
    <xf numFmtId="0" fontId="12" fillId="18" borderId="23" xfId="0" applyFont="1" applyFill="1" applyBorder="1" applyAlignment="1">
      <alignment horizontal="center"/>
    </xf>
    <xf numFmtId="0" fontId="4" fillId="29" borderId="7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" fontId="12" fillId="5" borderId="110" xfId="0" applyNumberFormat="1" applyFont="1" applyFill="1" applyBorder="1" applyAlignment="1">
      <alignment horizontal="center" vertical="center"/>
    </xf>
    <xf numFmtId="0" fontId="12" fillId="5" borderId="1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24" borderId="74" xfId="0" applyFont="1" applyFill="1" applyBorder="1" applyAlignment="1">
      <alignment horizontal="center" vertical="center"/>
    </xf>
    <xf numFmtId="0" fontId="4" fillId="24" borderId="95" xfId="0" applyFont="1" applyFill="1" applyBorder="1" applyAlignment="1">
      <alignment horizontal="center" vertical="center"/>
    </xf>
    <xf numFmtId="0" fontId="4" fillId="16" borderId="26" xfId="0" applyFont="1" applyFill="1" applyBorder="1" applyAlignment="1">
      <alignment horizontal="center" vertical="center"/>
    </xf>
    <xf numFmtId="0" fontId="18" fillId="16" borderId="1" xfId="0" applyFont="1" applyFill="1" applyBorder="1" applyAlignment="1">
      <alignment horizontal="center"/>
    </xf>
    <xf numFmtId="0" fontId="18" fillId="16" borderId="26" xfId="0" applyFont="1" applyFill="1" applyBorder="1" applyAlignment="1">
      <alignment horizontal="center"/>
    </xf>
    <xf numFmtId="0" fontId="12" fillId="11" borderId="70" xfId="0" applyFont="1" applyFill="1" applyBorder="1" applyAlignment="1">
      <alignment horizontal="center" vertical="center"/>
    </xf>
    <xf numFmtId="0" fontId="12" fillId="11" borderId="24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2" fillId="11" borderId="10" xfId="0" applyFont="1" applyFill="1" applyBorder="1" applyAlignment="1">
      <alignment horizontal="center" vertical="center"/>
    </xf>
    <xf numFmtId="0" fontId="11" fillId="16" borderId="1" xfId="0" applyFont="1" applyFill="1" applyBorder="1" applyAlignment="1">
      <alignment horizontal="center"/>
    </xf>
    <xf numFmtId="0" fontId="11" fillId="16" borderId="26" xfId="0" applyFont="1" applyFill="1" applyBorder="1" applyAlignment="1">
      <alignment horizontal="center"/>
    </xf>
    <xf numFmtId="1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 wrapText="1"/>
    </xf>
    <xf numFmtId="0" fontId="12" fillId="11" borderId="105" xfId="0" applyFont="1" applyFill="1" applyBorder="1" applyAlignment="1">
      <alignment horizontal="center" vertical="center"/>
    </xf>
    <xf numFmtId="0" fontId="12" fillId="11" borderId="103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12" fillId="11" borderId="26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49" xfId="0" applyFont="1" applyFill="1" applyBorder="1" applyAlignment="1">
      <alignment horizontal="center"/>
    </xf>
    <xf numFmtId="1" fontId="20" fillId="3" borderId="82" xfId="0" applyNumberFormat="1" applyFont="1" applyFill="1" applyBorder="1" applyAlignment="1">
      <alignment horizontal="center" vertical="center" wrapText="1"/>
    </xf>
    <xf numFmtId="0" fontId="20" fillId="3" borderId="83" xfId="0" applyFont="1" applyFill="1" applyBorder="1" applyAlignment="1">
      <alignment horizontal="center" vertical="center" wrapText="1"/>
    </xf>
    <xf numFmtId="0" fontId="20" fillId="3" borderId="84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11" fillId="10" borderId="73" xfId="0" applyFont="1" applyFill="1" applyBorder="1" applyAlignment="1">
      <alignment horizontal="center" vertical="center"/>
    </xf>
    <xf numFmtId="0" fontId="11" fillId="10" borderId="74" xfId="0" applyFont="1" applyFill="1" applyBorder="1" applyAlignment="1">
      <alignment horizontal="center" vertical="center"/>
    </xf>
    <xf numFmtId="0" fontId="11" fillId="10" borderId="7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16" borderId="4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10" borderId="9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/>
    </xf>
    <xf numFmtId="1" fontId="20" fillId="3" borderId="2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2" fillId="18" borderId="37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2" fillId="5" borderId="26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 vertical="center"/>
    </xf>
    <xf numFmtId="0" fontId="12" fillId="5" borderId="107" xfId="0" applyFont="1" applyFill="1" applyBorder="1" applyAlignment="1">
      <alignment horizontal="center"/>
    </xf>
    <xf numFmtId="0" fontId="12" fillId="5" borderId="101" xfId="0" applyFont="1" applyFill="1" applyBorder="1" applyAlignment="1">
      <alignment horizontal="center" vertical="center"/>
    </xf>
    <xf numFmtId="1" fontId="12" fillId="18" borderId="37" xfId="0" applyNumberFormat="1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0" fillId="16" borderId="26" xfId="0" applyFont="1" applyFill="1" applyBorder="1" applyAlignment="1">
      <alignment horizontal="center"/>
    </xf>
    <xf numFmtId="1" fontId="30" fillId="11" borderId="15" xfId="2" applyNumberFormat="1" applyFont="1" applyFill="1" applyBorder="1" applyAlignment="1" applyProtection="1">
      <alignment horizontal="center" vertical="center" shrinkToFit="1"/>
      <protection hidden="1"/>
    </xf>
    <xf numFmtId="1" fontId="30" fillId="11" borderId="97" xfId="2" applyNumberFormat="1" applyFont="1" applyFill="1" applyBorder="1" applyAlignment="1" applyProtection="1">
      <alignment horizontal="center" vertical="center" shrinkToFit="1"/>
      <protection hidden="1"/>
    </xf>
    <xf numFmtId="0" fontId="9" fillId="11" borderId="14" xfId="0" applyFont="1" applyFill="1" applyBorder="1" applyAlignment="1">
      <alignment horizontal="center" vertical="center"/>
    </xf>
    <xf numFmtId="0" fontId="9" fillId="11" borderId="8" xfId="0" applyFont="1" applyFill="1" applyBorder="1" applyAlignment="1">
      <alignment horizontal="center" vertical="center"/>
    </xf>
    <xf numFmtId="0" fontId="30" fillId="15" borderId="59" xfId="2" applyFont="1" applyFill="1" applyBorder="1" applyAlignment="1" applyProtection="1">
      <alignment horizontal="center" textRotation="90" wrapText="1"/>
      <protection hidden="1"/>
    </xf>
    <xf numFmtId="0" fontId="30" fillId="15" borderId="57" xfId="2" applyFont="1" applyFill="1" applyBorder="1" applyAlignment="1" applyProtection="1">
      <alignment horizontal="center" textRotation="90" wrapText="1"/>
      <protection hidden="1"/>
    </xf>
    <xf numFmtId="0" fontId="30" fillId="15" borderId="60" xfId="2" applyFont="1" applyFill="1" applyBorder="1" applyAlignment="1" applyProtection="1">
      <alignment horizontal="center" textRotation="90" wrapText="1"/>
      <protection hidden="1"/>
    </xf>
    <xf numFmtId="0" fontId="30" fillId="15" borderId="61" xfId="2" applyFont="1" applyFill="1" applyBorder="1" applyAlignment="1" applyProtection="1">
      <alignment horizontal="center" textRotation="90" wrapText="1"/>
      <protection hidden="1"/>
    </xf>
    <xf numFmtId="0" fontId="30" fillId="15" borderId="59" xfId="2" applyFont="1" applyFill="1" applyBorder="1" applyAlignment="1" applyProtection="1">
      <alignment horizontal="center" textRotation="90"/>
      <protection hidden="1"/>
    </xf>
    <xf numFmtId="0" fontId="30" fillId="15" borderId="106" xfId="2" applyFont="1" applyFill="1" applyBorder="1" applyAlignment="1" applyProtection="1">
      <alignment horizontal="center" textRotation="90"/>
      <protection hidden="1"/>
    </xf>
    <xf numFmtId="0" fontId="30" fillId="15" borderId="20" xfId="2" applyFont="1" applyFill="1" applyBorder="1" applyAlignment="1" applyProtection="1">
      <alignment horizontal="center" textRotation="90"/>
      <protection hidden="1"/>
    </xf>
    <xf numFmtId="0" fontId="30" fillId="15" borderId="13" xfId="2" applyFont="1" applyFill="1" applyBorder="1" applyAlignment="1" applyProtection="1">
      <alignment horizontal="center" textRotation="90"/>
      <protection hidden="1"/>
    </xf>
    <xf numFmtId="0" fontId="30" fillId="15" borderId="59" xfId="2" applyFont="1" applyFill="1" applyBorder="1" applyAlignment="1" applyProtection="1">
      <alignment horizontal="center" vertical="center" wrapText="1"/>
      <protection hidden="1"/>
    </xf>
    <xf numFmtId="0" fontId="30" fillId="15" borderId="12" xfId="2" applyFont="1" applyFill="1" applyBorder="1" applyAlignment="1" applyProtection="1">
      <alignment horizontal="center" vertical="center" wrapText="1"/>
      <protection hidden="1"/>
    </xf>
    <xf numFmtId="0" fontId="30" fillId="15" borderId="57" xfId="2" applyFont="1" applyFill="1" applyBorder="1" applyAlignment="1" applyProtection="1">
      <alignment horizontal="center" vertical="center" wrapText="1"/>
      <protection hidden="1"/>
    </xf>
    <xf numFmtId="0" fontId="30" fillId="15" borderId="20" xfId="2" applyFont="1" applyFill="1" applyBorder="1" applyAlignment="1" applyProtection="1">
      <alignment horizontal="center" vertical="center" wrapText="1"/>
      <protection hidden="1"/>
    </xf>
    <xf numFmtId="0" fontId="30" fillId="15" borderId="0" xfId="2" applyFont="1" applyFill="1" applyBorder="1" applyAlignment="1" applyProtection="1">
      <alignment horizontal="center" vertical="center" wrapText="1"/>
      <protection hidden="1"/>
    </xf>
    <xf numFmtId="0" fontId="30" fillId="15" borderId="62" xfId="2" applyFont="1" applyFill="1" applyBorder="1" applyAlignment="1" applyProtection="1">
      <alignment horizontal="center" vertical="center" wrapText="1"/>
      <protection hidden="1"/>
    </xf>
    <xf numFmtId="0" fontId="2" fillId="11" borderId="17" xfId="0" applyFont="1" applyFill="1" applyBorder="1" applyAlignment="1">
      <alignment horizontal="center" vertical="distributed"/>
    </xf>
    <xf numFmtId="0" fontId="9" fillId="11" borderId="16" xfId="0" applyFont="1" applyFill="1" applyBorder="1" applyAlignment="1">
      <alignment horizontal="center" vertical="center"/>
    </xf>
    <xf numFmtId="0" fontId="9" fillId="11" borderId="46" xfId="0" applyFont="1" applyFill="1" applyBorder="1" applyAlignment="1">
      <alignment horizontal="center" vertical="center"/>
    </xf>
    <xf numFmtId="0" fontId="9" fillId="11" borderId="10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22" fillId="10" borderId="74" xfId="0" applyFont="1" applyFill="1" applyBorder="1" applyAlignment="1">
      <alignment horizontal="center" vertical="center"/>
    </xf>
    <xf numFmtId="0" fontId="22" fillId="10" borderId="95" xfId="0" applyFont="1" applyFill="1" applyBorder="1" applyAlignment="1">
      <alignment horizontal="center" vertical="center"/>
    </xf>
    <xf numFmtId="0" fontId="9" fillId="11" borderId="48" xfId="0" applyFont="1" applyFill="1" applyBorder="1" applyAlignment="1">
      <alignment horizontal="center" vertical="center"/>
    </xf>
    <xf numFmtId="0" fontId="9" fillId="11" borderId="77" xfId="0" applyFont="1" applyFill="1" applyBorder="1" applyAlignment="1">
      <alignment horizontal="center" vertical="center"/>
    </xf>
    <xf numFmtId="0" fontId="9" fillId="11" borderId="91" xfId="0" applyFont="1" applyFill="1" applyBorder="1" applyAlignment="1">
      <alignment horizontal="center" vertical="center"/>
    </xf>
    <xf numFmtId="0" fontId="9" fillId="11" borderId="34" xfId="0" applyFont="1" applyFill="1" applyBorder="1" applyAlignment="1">
      <alignment horizontal="center" vertical="center"/>
    </xf>
    <xf numFmtId="0" fontId="23" fillId="3" borderId="53" xfId="0" applyFont="1" applyFill="1" applyBorder="1" applyAlignment="1">
      <alignment horizontal="center" vertical="center" wrapText="1"/>
    </xf>
    <xf numFmtId="0" fontId="23" fillId="3" borderId="54" xfId="0" applyFont="1" applyFill="1" applyBorder="1" applyAlignment="1">
      <alignment horizontal="center" vertical="center" wrapText="1"/>
    </xf>
    <xf numFmtId="0" fontId="23" fillId="3" borderId="52" xfId="0" applyFont="1" applyFill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/>
    </xf>
    <xf numFmtId="0" fontId="11" fillId="16" borderId="2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/>
    </xf>
    <xf numFmtId="1" fontId="12" fillId="18" borderId="94" xfId="0" applyNumberFormat="1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 vertical="center" wrapText="1"/>
    </xf>
    <xf numFmtId="0" fontId="0" fillId="29" borderId="1" xfId="0" applyFont="1" applyFill="1" applyBorder="1" applyAlignment="1">
      <alignment horizontal="center" vertical="center"/>
    </xf>
    <xf numFmtId="0" fontId="0" fillId="29" borderId="26" xfId="0" applyFont="1" applyFill="1" applyBorder="1" applyAlignment="1">
      <alignment horizontal="center" vertical="center"/>
    </xf>
    <xf numFmtId="0" fontId="30" fillId="0" borderId="59" xfId="2" applyFont="1" applyFill="1" applyBorder="1" applyAlignment="1" applyProtection="1">
      <alignment horizontal="center" textRotation="90" wrapText="1"/>
      <protection hidden="1"/>
    </xf>
    <xf numFmtId="0" fontId="30" fillId="0" borderId="57" xfId="2" applyFont="1" applyFill="1" applyBorder="1" applyAlignment="1" applyProtection="1">
      <alignment horizontal="center" textRotation="90" wrapText="1"/>
      <protection hidden="1"/>
    </xf>
    <xf numFmtId="0" fontId="30" fillId="0" borderId="20" xfId="2" applyFont="1" applyFill="1" applyBorder="1" applyAlignment="1" applyProtection="1">
      <alignment horizontal="center" textRotation="90" wrapText="1"/>
      <protection hidden="1"/>
    </xf>
    <xf numFmtId="0" fontId="30" fillId="0" borderId="62" xfId="2" applyFont="1" applyFill="1" applyBorder="1" applyAlignment="1" applyProtection="1">
      <alignment horizontal="center" textRotation="90" wrapText="1"/>
      <protection hidden="1"/>
    </xf>
    <xf numFmtId="0" fontId="30" fillId="0" borderId="60" xfId="2" applyFont="1" applyFill="1" applyBorder="1" applyAlignment="1" applyProtection="1">
      <alignment horizontal="center" textRotation="90" wrapText="1"/>
      <protection hidden="1"/>
    </xf>
    <xf numFmtId="0" fontId="30" fillId="0" borderId="61" xfId="2" applyFont="1" applyFill="1" applyBorder="1" applyAlignment="1" applyProtection="1">
      <alignment horizontal="center" textRotation="90" wrapText="1"/>
      <protection hidden="1"/>
    </xf>
    <xf numFmtId="1" fontId="28" fillId="11" borderId="15" xfId="2" applyNumberFormat="1" applyFont="1" applyFill="1" applyBorder="1" applyAlignment="1" applyProtection="1">
      <alignment horizontal="center" vertical="center" shrinkToFit="1"/>
      <protection hidden="1"/>
    </xf>
    <xf numFmtId="1" fontId="28" fillId="11" borderId="56" xfId="2" applyNumberFormat="1" applyFont="1" applyFill="1" applyBorder="1" applyAlignment="1" applyProtection="1">
      <alignment horizontal="center" vertical="center" shrinkToFit="1"/>
      <protection hidden="1"/>
    </xf>
    <xf numFmtId="1" fontId="28" fillId="11" borderId="96" xfId="2" applyNumberFormat="1" applyFont="1" applyFill="1" applyBorder="1" applyAlignment="1" applyProtection="1">
      <alignment horizontal="center" vertical="center" shrinkToFit="1"/>
      <protection hidden="1"/>
    </xf>
    <xf numFmtId="0" fontId="30" fillId="0" borderId="63" xfId="2" applyFont="1" applyFill="1" applyBorder="1" applyAlignment="1" applyProtection="1">
      <alignment horizontal="center" vertical="center" wrapText="1"/>
      <protection hidden="1"/>
    </xf>
    <xf numFmtId="0" fontId="30" fillId="0" borderId="64" xfId="2" applyFont="1" applyFill="1" applyBorder="1" applyAlignment="1" applyProtection="1">
      <alignment horizontal="center" vertical="center" wrapText="1"/>
      <protection hidden="1"/>
    </xf>
    <xf numFmtId="0" fontId="30" fillId="0" borderId="65" xfId="2" applyFont="1" applyFill="1" applyBorder="1" applyAlignment="1" applyProtection="1">
      <alignment horizontal="center" vertical="center" wrapText="1"/>
      <protection hidden="1"/>
    </xf>
    <xf numFmtId="0" fontId="30" fillId="0" borderId="51" xfId="2" applyFont="1" applyFill="1" applyBorder="1" applyAlignment="1" applyProtection="1">
      <alignment horizontal="center" vertical="center" wrapText="1"/>
      <protection hidden="1"/>
    </xf>
    <xf numFmtId="0" fontId="30" fillId="0" borderId="66" xfId="2" applyFont="1" applyFill="1" applyBorder="1" applyAlignment="1" applyProtection="1">
      <alignment horizontal="center" vertical="center" wrapText="1"/>
      <protection hidden="1"/>
    </xf>
    <xf numFmtId="0" fontId="30" fillId="0" borderId="6" xfId="2" applyFont="1" applyFill="1" applyBorder="1" applyAlignment="1" applyProtection="1">
      <alignment horizontal="center" vertical="center" wrapText="1"/>
      <protection hidden="1"/>
    </xf>
    <xf numFmtId="0" fontId="30" fillId="0" borderId="67" xfId="2" applyFont="1" applyFill="1" applyBorder="1" applyAlignment="1" applyProtection="1">
      <alignment horizontal="center" vertical="center" wrapText="1"/>
      <protection hidden="1"/>
    </xf>
    <xf numFmtId="0" fontId="30" fillId="0" borderId="68" xfId="2" applyFont="1" applyFill="1" applyBorder="1" applyAlignment="1" applyProtection="1">
      <alignment horizontal="center" vertical="center" wrapText="1"/>
      <protection hidden="1"/>
    </xf>
    <xf numFmtId="0" fontId="30" fillId="0" borderId="69" xfId="2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>
      <alignment horizontal="center"/>
    </xf>
    <xf numFmtId="0" fontId="38" fillId="0" borderId="0" xfId="2" applyFont="1" applyFill="1" applyBorder="1" applyAlignment="1" applyProtection="1">
      <alignment horizontal="left" vertical="top" wrapText="1"/>
      <protection locked="0"/>
    </xf>
    <xf numFmtId="49" fontId="38" fillId="0" borderId="0" xfId="2" applyNumberFormat="1" applyFont="1" applyFill="1" applyBorder="1" applyAlignment="1" applyProtection="1">
      <alignment horizontal="left" vertical="center" shrinkToFit="1"/>
      <protection hidden="1"/>
    </xf>
    <xf numFmtId="0" fontId="42" fillId="28" borderId="70" xfId="0" applyFont="1" applyFill="1" applyBorder="1" applyAlignment="1">
      <alignment horizontal="center" vertical="distributed" wrapText="1"/>
    </xf>
    <xf numFmtId="0" fontId="42" fillId="28" borderId="28" xfId="0" applyFont="1" applyFill="1" applyBorder="1" applyAlignment="1">
      <alignment horizontal="center" vertical="distributed" wrapText="1"/>
    </xf>
    <xf numFmtId="0" fontId="42" fillId="28" borderId="71" xfId="0" applyFont="1" applyFill="1" applyBorder="1" applyAlignment="1">
      <alignment horizontal="center" vertical="distributed" wrapText="1"/>
    </xf>
    <xf numFmtId="0" fontId="42" fillId="28" borderId="70" xfId="0" applyFont="1" applyFill="1" applyBorder="1" applyAlignment="1">
      <alignment horizontal="center" vertical="distributed"/>
    </xf>
    <xf numFmtId="0" fontId="42" fillId="28" borderId="28" xfId="0" applyFont="1" applyFill="1" applyBorder="1" applyAlignment="1">
      <alignment horizontal="center" vertical="distributed"/>
    </xf>
    <xf numFmtId="0" fontId="42" fillId="28" borderId="71" xfId="0" applyFont="1" applyFill="1" applyBorder="1" applyAlignment="1">
      <alignment horizontal="center" vertical="distributed"/>
    </xf>
    <xf numFmtId="0" fontId="32" fillId="0" borderId="0" xfId="2" applyNumberFormat="1" applyFont="1" applyFill="1" applyAlignment="1" applyProtection="1">
      <alignment horizontal="left" vertical="center"/>
      <protection hidden="1"/>
    </xf>
    <xf numFmtId="0" fontId="20" fillId="0" borderId="0" xfId="2" applyFont="1" applyAlignment="1" applyProtection="1">
      <alignment horizontal="center" vertical="center"/>
      <protection hidden="1"/>
    </xf>
    <xf numFmtId="0" fontId="20" fillId="0" borderId="0" xfId="2" applyFont="1" applyFill="1" applyAlignment="1" applyProtection="1">
      <alignment horizontal="center" vertical="center"/>
      <protection hidden="1"/>
    </xf>
    <xf numFmtId="0" fontId="20" fillId="0" borderId="0" xfId="2" applyFont="1" applyFill="1" applyBorder="1" applyAlignment="1" applyProtection="1">
      <alignment vertical="center"/>
      <protection hidden="1"/>
    </xf>
    <xf numFmtId="49" fontId="20" fillId="0" borderId="0" xfId="2" applyNumberFormat="1" applyFont="1" applyFill="1" applyBorder="1" applyAlignment="1" applyProtection="1">
      <alignment vertical="center"/>
      <protection hidden="1"/>
    </xf>
    <xf numFmtId="49" fontId="37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58" fillId="0" borderId="0" xfId="2" applyFont="1" applyFill="1" applyAlignment="1" applyProtection="1">
      <alignment horizontal="left"/>
      <protection hidden="1"/>
    </xf>
    <xf numFmtId="49" fontId="41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2" applyFont="1" applyFill="1" applyBorder="1" applyAlignment="1" applyProtection="1">
      <alignment horizontal="left"/>
      <protection locked="0"/>
    </xf>
    <xf numFmtId="0" fontId="41" fillId="0" borderId="0" xfId="2" applyFont="1" applyFill="1" applyAlignment="1" applyProtection="1">
      <alignment horizontal="center" vertical="top"/>
      <protection hidden="1"/>
    </xf>
    <xf numFmtId="0" fontId="35" fillId="0" borderId="0" xfId="2" applyFont="1" applyFill="1" applyAlignment="1" applyProtection="1">
      <alignment horizontal="left" vertical="center"/>
      <protection locked="0"/>
    </xf>
    <xf numFmtId="0" fontId="35" fillId="0" borderId="0" xfId="2" applyFont="1" applyFill="1" applyBorder="1" applyAlignment="1" applyProtection="1">
      <alignment horizontal="right"/>
      <protection locked="0"/>
    </xf>
    <xf numFmtId="0" fontId="52" fillId="0" borderId="0" xfId="2" applyFont="1" applyFill="1" applyBorder="1" applyAlignment="1" applyProtection="1">
      <alignment horizontal="center"/>
      <protection hidden="1"/>
    </xf>
    <xf numFmtId="0" fontId="38" fillId="0" borderId="0" xfId="2" applyFont="1" applyFill="1" applyAlignment="1" applyProtection="1">
      <alignment horizontal="center"/>
      <protection hidden="1"/>
    </xf>
    <xf numFmtId="0" fontId="9" fillId="3" borderId="63" xfId="0" applyFont="1" applyFill="1" applyBorder="1" applyAlignment="1">
      <alignment horizontal="center" vertical="distributed" wrapText="1"/>
    </xf>
    <xf numFmtId="0" fontId="9" fillId="3" borderId="51" xfId="0" applyFont="1" applyFill="1" applyBorder="1" applyAlignment="1">
      <alignment horizontal="center" vertical="distributed" wrapText="1"/>
    </xf>
    <xf numFmtId="0" fontId="9" fillId="3" borderId="67" xfId="0" applyFont="1" applyFill="1" applyBorder="1" applyAlignment="1">
      <alignment horizontal="center" vertical="distributed" wrapText="1"/>
    </xf>
    <xf numFmtId="1" fontId="24" fillId="13" borderId="102" xfId="0" applyNumberFormat="1" applyFont="1" applyFill="1" applyBorder="1" applyAlignment="1">
      <alignment horizontal="right" vertical="center"/>
    </xf>
    <xf numFmtId="1" fontId="24" fillId="13" borderId="18" xfId="0" applyNumberFormat="1" applyFont="1" applyFill="1" applyBorder="1" applyAlignment="1">
      <alignment horizontal="right" vertical="center"/>
    </xf>
    <xf numFmtId="0" fontId="3" fillId="10" borderId="64" xfId="0" applyFont="1" applyFill="1" applyBorder="1" applyAlignment="1">
      <alignment horizontal="center" vertical="center"/>
    </xf>
    <xf numFmtId="0" fontId="3" fillId="10" borderId="66" xfId="0" applyFont="1" applyFill="1" applyBorder="1" applyAlignment="1">
      <alignment horizontal="center" vertical="center"/>
    </xf>
    <xf numFmtId="0" fontId="3" fillId="10" borderId="6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2" fillId="0" borderId="24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18" fillId="5" borderId="49" xfId="0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" fontId="42" fillId="0" borderId="1" xfId="0" applyNumberFormat="1" applyFont="1" applyBorder="1" applyAlignment="1">
      <alignment horizontal="center" vertical="center" wrapText="1"/>
    </xf>
    <xf numFmtId="1" fontId="42" fillId="0" borderId="100" xfId="0" applyNumberFormat="1" applyFont="1" applyBorder="1" applyAlignment="1">
      <alignment horizontal="center" vertical="center" wrapText="1"/>
    </xf>
    <xf numFmtId="0" fontId="42" fillId="0" borderId="9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" fontId="42" fillId="0" borderId="2" xfId="0" applyNumberFormat="1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7" xfId="0" applyFont="1" applyBorder="1" applyAlignment="1">
      <alignment horizontal="center" wrapText="1"/>
    </xf>
    <xf numFmtId="0" fontId="48" fillId="0" borderId="8" xfId="0" applyFont="1" applyBorder="1" applyAlignment="1">
      <alignment horizontal="center" wrapText="1"/>
    </xf>
    <xf numFmtId="0" fontId="12" fillId="5" borderId="24" xfId="0" applyFont="1" applyFill="1" applyBorder="1" applyAlignment="1">
      <alignment horizontal="center"/>
    </xf>
    <xf numFmtId="1" fontId="11" fillId="0" borderId="91" xfId="0" applyNumberFormat="1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9" fillId="11" borderId="45" xfId="0" applyFont="1" applyFill="1" applyBorder="1" applyAlignment="1">
      <alignment horizontal="center" vertical="center"/>
    </xf>
    <xf numFmtId="1" fontId="28" fillId="11" borderId="55" xfId="2" applyNumberFormat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>
      <alignment horizontal="center" vertical="distributed"/>
    </xf>
    <xf numFmtId="0" fontId="2" fillId="0" borderId="62" xfId="0" applyFont="1" applyFill="1" applyBorder="1" applyAlignment="1">
      <alignment horizontal="center" vertical="distributed"/>
    </xf>
    <xf numFmtId="0" fontId="31" fillId="0" borderId="0" xfId="0" applyFont="1" applyFill="1" applyBorder="1" applyAlignment="1">
      <alignment horizontal="left" vertical="distributed"/>
    </xf>
    <xf numFmtId="0" fontId="2" fillId="11" borderId="97" xfId="0" applyFont="1" applyFill="1" applyBorder="1" applyAlignment="1">
      <alignment horizontal="center" vertical="distributed"/>
    </xf>
    <xf numFmtId="0" fontId="41" fillId="16" borderId="0" xfId="0" applyFont="1" applyFill="1" applyAlignment="1">
      <alignment horizontal="center"/>
    </xf>
    <xf numFmtId="0" fontId="1" fillId="0" borderId="6" xfId="0" applyFont="1" applyFill="1" applyBorder="1" applyAlignment="1">
      <alignment horizontal="left" vertical="distributed"/>
    </xf>
    <xf numFmtId="0" fontId="1" fillId="0" borderId="0" xfId="0" applyFont="1" applyFill="1" applyBorder="1" applyAlignment="1">
      <alignment horizontal="left" vertical="distributed"/>
    </xf>
    <xf numFmtId="1" fontId="20" fillId="3" borderId="83" xfId="0" applyNumberFormat="1" applyFont="1" applyFill="1" applyBorder="1" applyAlignment="1">
      <alignment horizontal="center" vertical="center" wrapText="1"/>
    </xf>
    <xf numFmtId="1" fontId="22" fillId="0" borderId="14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1" fontId="12" fillId="18" borderId="93" xfId="0" applyNumberFormat="1" applyFont="1" applyFill="1" applyBorder="1" applyAlignment="1">
      <alignment horizontal="center" vertical="center"/>
    </xf>
    <xf numFmtId="0" fontId="12" fillId="18" borderId="41" xfId="0" applyFont="1" applyFill="1" applyBorder="1" applyAlignment="1">
      <alignment horizontal="center" vertical="center"/>
    </xf>
    <xf numFmtId="0" fontId="12" fillId="18" borderId="92" xfId="0" applyFont="1" applyFill="1" applyBorder="1" applyAlignment="1">
      <alignment horizontal="center" vertical="center"/>
    </xf>
    <xf numFmtId="0" fontId="12" fillId="18" borderId="87" xfId="0" applyFont="1" applyFill="1" applyBorder="1" applyAlignment="1">
      <alignment horizontal="center" vertical="center"/>
    </xf>
    <xf numFmtId="0" fontId="12" fillId="18" borderId="43" xfId="0" applyFont="1" applyFill="1" applyBorder="1" applyAlignment="1">
      <alignment horizontal="center" vertical="center"/>
    </xf>
    <xf numFmtId="0" fontId="12" fillId="18" borderId="88" xfId="0" applyFont="1" applyFill="1" applyBorder="1" applyAlignment="1">
      <alignment horizontal="center" vertical="center"/>
    </xf>
    <xf numFmtId="0" fontId="16" fillId="16" borderId="79" xfId="0" applyFont="1" applyFill="1" applyBorder="1" applyAlignment="1">
      <alignment horizontal="center" vertical="center" wrapText="1"/>
    </xf>
    <xf numFmtId="0" fontId="16" fillId="16" borderId="80" xfId="0" applyFont="1" applyFill="1" applyBorder="1" applyAlignment="1">
      <alignment horizontal="center" vertical="center" wrapText="1"/>
    </xf>
    <xf numFmtId="0" fontId="16" fillId="16" borderId="81" xfId="0" applyFont="1" applyFill="1" applyBorder="1" applyAlignment="1">
      <alignment horizontal="center" vertical="center" wrapText="1"/>
    </xf>
    <xf numFmtId="1" fontId="12" fillId="18" borderId="84" xfId="0" applyNumberFormat="1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1" fontId="9" fillId="5" borderId="91" xfId="0" applyNumberFormat="1" applyFont="1" applyFill="1" applyBorder="1" applyAlignment="1">
      <alignment horizontal="center" vertical="center" wrapText="1"/>
    </xf>
    <xf numFmtId="1" fontId="9" fillId="5" borderId="34" xfId="0" applyNumberFormat="1" applyFont="1" applyFill="1" applyBorder="1" applyAlignment="1">
      <alignment horizontal="center" vertical="center"/>
    </xf>
    <xf numFmtId="1" fontId="9" fillId="5" borderId="77" xfId="0" applyNumberFormat="1" applyFont="1" applyFill="1" applyBorder="1" applyAlignment="1">
      <alignment horizontal="center" vertical="center"/>
    </xf>
    <xf numFmtId="0" fontId="12" fillId="18" borderId="90" xfId="0" applyFont="1" applyFill="1" applyBorder="1" applyAlignment="1">
      <alignment horizontal="center" vertical="center"/>
    </xf>
    <xf numFmtId="0" fontId="12" fillId="18" borderId="42" xfId="0" applyFont="1" applyFill="1" applyBorder="1" applyAlignment="1">
      <alignment horizontal="center" vertical="center"/>
    </xf>
    <xf numFmtId="0" fontId="12" fillId="18" borderId="44" xfId="0" applyFont="1" applyFill="1" applyBorder="1" applyAlignment="1">
      <alignment horizontal="center" vertical="center"/>
    </xf>
    <xf numFmtId="0" fontId="0" fillId="29" borderId="86" xfId="0" applyFont="1" applyFill="1" applyBorder="1" applyAlignment="1">
      <alignment horizontal="center" vertical="center"/>
    </xf>
    <xf numFmtId="1" fontId="0" fillId="0" borderId="86" xfId="0" applyNumberFormat="1" applyFont="1" applyFill="1" applyBorder="1" applyAlignment="1">
      <alignment horizontal="center" vertical="center"/>
    </xf>
    <xf numFmtId="0" fontId="9" fillId="11" borderId="76" xfId="0" applyFont="1" applyFill="1" applyBorder="1" applyAlignment="1">
      <alignment horizontal="center" vertical="center"/>
    </xf>
    <xf numFmtId="0" fontId="9" fillId="11" borderId="28" xfId="0" applyFont="1" applyFill="1" applyBorder="1" applyAlignment="1">
      <alignment horizontal="center" vertical="center"/>
    </xf>
    <xf numFmtId="0" fontId="9" fillId="11" borderId="29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42" fillId="28" borderId="29" xfId="0" applyFont="1" applyFill="1" applyBorder="1" applyAlignment="1">
      <alignment horizontal="center" vertical="distributed"/>
    </xf>
    <xf numFmtId="0" fontId="19" fillId="0" borderId="0" xfId="2" applyFont="1" applyAlignment="1" applyProtection="1">
      <alignment horizontal="center" vertical="center"/>
      <protection hidden="1"/>
    </xf>
    <xf numFmtId="0" fontId="18" fillId="0" borderId="0" xfId="0" applyFont="1" applyBorder="1" applyAlignment="1">
      <alignment horizontal="center"/>
    </xf>
    <xf numFmtId="0" fontId="30" fillId="0" borderId="59" xfId="2" applyFont="1" applyFill="1" applyBorder="1" applyAlignment="1" applyProtection="1">
      <alignment horizontal="center" vertical="center" wrapText="1"/>
      <protection hidden="1"/>
    </xf>
    <xf numFmtId="0" fontId="30" fillId="0" borderId="12" xfId="2" applyFont="1" applyFill="1" applyBorder="1" applyAlignment="1" applyProtection="1">
      <alignment horizontal="center" vertical="center" wrapText="1"/>
      <protection hidden="1"/>
    </xf>
    <xf numFmtId="0" fontId="30" fillId="0" borderId="57" xfId="2" applyFont="1" applyFill="1" applyBorder="1" applyAlignment="1" applyProtection="1">
      <alignment horizontal="center" vertical="center" wrapText="1"/>
      <protection hidden="1"/>
    </xf>
    <xf numFmtId="0" fontId="30" fillId="0" borderId="60" xfId="2" applyFont="1" applyFill="1" applyBorder="1" applyAlignment="1" applyProtection="1">
      <alignment horizontal="center" vertical="center" wrapText="1"/>
      <protection hidden="1"/>
    </xf>
    <xf numFmtId="0" fontId="30" fillId="0" borderId="58" xfId="2" applyFont="1" applyFill="1" applyBorder="1" applyAlignment="1" applyProtection="1">
      <alignment horizontal="center" vertical="center" wrapText="1"/>
      <protection hidden="1"/>
    </xf>
    <xf numFmtId="0" fontId="30" fillId="0" borderId="61" xfId="2" applyFont="1" applyFill="1" applyBorder="1" applyAlignment="1" applyProtection="1">
      <alignment horizontal="center" vertical="center" wrapText="1"/>
      <protection hidden="1"/>
    </xf>
    <xf numFmtId="0" fontId="10" fillId="0" borderId="59" xfId="2" applyFont="1" applyFill="1" applyBorder="1" applyAlignment="1" applyProtection="1">
      <alignment horizontal="center" vertical="center" wrapText="1"/>
      <protection hidden="1"/>
    </xf>
    <xf numFmtId="0" fontId="10" fillId="0" borderId="12" xfId="2" applyFont="1" applyFill="1" applyBorder="1" applyAlignment="1" applyProtection="1">
      <alignment horizontal="center" vertical="center" wrapText="1"/>
      <protection hidden="1"/>
    </xf>
    <xf numFmtId="0" fontId="10" fillId="0" borderId="57" xfId="2" applyFont="1" applyFill="1" applyBorder="1" applyAlignment="1" applyProtection="1">
      <alignment horizontal="center" vertical="center" wrapText="1"/>
      <protection hidden="1"/>
    </xf>
    <xf numFmtId="0" fontId="10" fillId="0" borderId="20" xfId="2" applyFont="1" applyFill="1" applyBorder="1" applyAlignment="1" applyProtection="1">
      <alignment horizontal="center" vertical="center" wrapText="1"/>
      <protection hidden="1"/>
    </xf>
    <xf numFmtId="0" fontId="10" fillId="0" borderId="0" xfId="2" applyFont="1" applyFill="1" applyBorder="1" applyAlignment="1" applyProtection="1">
      <alignment horizontal="center" vertical="center" wrapText="1"/>
      <protection hidden="1"/>
    </xf>
    <xf numFmtId="0" fontId="10" fillId="0" borderId="62" xfId="2" applyFont="1" applyFill="1" applyBorder="1" applyAlignment="1" applyProtection="1">
      <alignment horizontal="center" vertical="center" wrapText="1"/>
      <protection hidden="1"/>
    </xf>
    <xf numFmtId="0" fontId="10" fillId="0" borderId="60" xfId="2" applyFont="1" applyFill="1" applyBorder="1" applyAlignment="1" applyProtection="1">
      <alignment horizontal="center" vertical="center" wrapText="1"/>
      <protection hidden="1"/>
    </xf>
    <xf numFmtId="0" fontId="10" fillId="0" borderId="58" xfId="2" applyFont="1" applyFill="1" applyBorder="1" applyAlignment="1" applyProtection="1">
      <alignment horizontal="center" vertical="center" wrapText="1"/>
      <protection hidden="1"/>
    </xf>
    <xf numFmtId="0" fontId="10" fillId="0" borderId="61" xfId="2" applyFont="1" applyFill="1" applyBorder="1" applyAlignment="1" applyProtection="1">
      <alignment horizontal="center" vertical="center" wrapText="1"/>
      <protection hidden="1"/>
    </xf>
    <xf numFmtId="0" fontId="30" fillId="0" borderId="20" xfId="2" applyFont="1" applyFill="1" applyBorder="1" applyAlignment="1" applyProtection="1">
      <alignment horizontal="center" vertical="center" wrapText="1"/>
      <protection hidden="1"/>
    </xf>
    <xf numFmtId="0" fontId="30" fillId="0" borderId="0" xfId="2" applyFont="1" applyFill="1" applyBorder="1" applyAlignment="1" applyProtection="1">
      <alignment horizontal="center" vertical="center" wrapText="1"/>
      <protection hidden="1"/>
    </xf>
    <xf numFmtId="0" fontId="30" fillId="0" borderId="62" xfId="2" applyFont="1" applyFill="1" applyBorder="1" applyAlignment="1" applyProtection="1">
      <alignment horizontal="center" vertical="center" wrapText="1"/>
      <protection hidden="1"/>
    </xf>
    <xf numFmtId="0" fontId="10" fillId="27" borderId="59" xfId="2" applyFont="1" applyFill="1" applyBorder="1" applyAlignment="1" applyProtection="1">
      <alignment horizontal="center" textRotation="90"/>
      <protection hidden="1"/>
    </xf>
    <xf numFmtId="0" fontId="10" fillId="27" borderId="20" xfId="2" applyFont="1" applyFill="1" applyBorder="1" applyAlignment="1" applyProtection="1">
      <alignment horizontal="center" textRotation="90"/>
      <protection hidden="1"/>
    </xf>
  </cellXfs>
  <cellStyles count="5">
    <cellStyle name="Денежный 2" xfId="1"/>
    <cellStyle name="Обычный" xfId="0" builtinId="0"/>
    <cellStyle name="Обычный 2" xfId="2"/>
    <cellStyle name="Обычный 3" xfId="3"/>
    <cellStyle name="Обычный 4" xfId="4"/>
  </cellStyles>
  <dxfs count="3">
    <dxf>
      <font>
        <color theme="0"/>
      </font>
    </dxf>
    <dxf>
      <font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3</xdr:row>
      <xdr:rowOff>85725</xdr:rowOff>
    </xdr:from>
    <xdr:to>
      <xdr:col>15</xdr:col>
      <xdr:colOff>57150</xdr:colOff>
      <xdr:row>12</xdr:row>
      <xdr:rowOff>66675</xdr:rowOff>
    </xdr:to>
    <xdr:pic>
      <xdr:nvPicPr>
        <xdr:cNvPr id="19097" name="Рисунок 1" descr="учебный план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857250"/>
          <a:ext cx="3819525" cy="2276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595312</xdr:colOff>
      <xdr:row>5</xdr:row>
      <xdr:rowOff>95250</xdr:rowOff>
    </xdr:from>
    <xdr:to>
      <xdr:col>14</xdr:col>
      <xdr:colOff>202406</xdr:colOff>
      <xdr:row>5</xdr:row>
      <xdr:rowOff>107157</xdr:rowOff>
    </xdr:to>
    <xdr:cxnSp macro="">
      <xdr:nvCxnSpPr>
        <xdr:cNvPr id="5" name="Прямая со стрелкой 4"/>
        <xdr:cNvCxnSpPr/>
      </xdr:nvCxnSpPr>
      <xdr:spPr>
        <a:xfrm flipV="1">
          <a:off x="9251156" y="928688"/>
          <a:ext cx="214313" cy="11907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190499</xdr:colOff>
      <xdr:row>305</xdr:row>
      <xdr:rowOff>63500</xdr:rowOff>
    </xdr:to>
    <xdr:sp macro="" textlink="">
      <xdr:nvSpPr>
        <xdr:cNvPr id="4" name="TextBox 1"/>
        <xdr:cNvSpPr txBox="1">
          <a:spLocks noChangeArrowheads="1"/>
        </xdr:cNvSpPr>
      </xdr:nvSpPr>
      <xdr:spPr bwMode="auto">
        <a:xfrm>
          <a:off x="0" y="0"/>
          <a:ext cx="7916332" cy="4387850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45720" tIns="41148" rIns="0" bIns="0" anchor="t" upright="1"/>
        <a:lstStyle/>
        <a:p>
          <a:pPr algn="ctr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70C0"/>
              </a:solidFill>
              <a:effectLst/>
              <a:latin typeface="Times New Roman"/>
              <a:ea typeface="Calibri"/>
              <a:cs typeface="+mn-cs"/>
            </a:rPr>
            <a:t>4.Пояснительная записка к рабочему учебному плану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algn="ctr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70C0"/>
              </a:solidFill>
              <a:effectLst/>
              <a:latin typeface="Times New Roman"/>
              <a:ea typeface="Calibri"/>
              <a:cs typeface="+mn-cs"/>
            </a:rPr>
            <a:t>ГБПОУ  МО "УОР № 2"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70C0"/>
              </a:solidFill>
              <a:effectLst/>
              <a:latin typeface="Times New Roman"/>
              <a:ea typeface="Calibri"/>
              <a:cs typeface="+mn-cs"/>
            </a:rPr>
            <a:t>по специальности  49.02.01– «Физическая культура»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Настоящий учебный план программы подготовки специалистов среднего звена в ГБПОУ МО "УОР №2" составлен на основании следующих документов: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Федерального государственного образовательного стандарта среднего профессионального образования (далее ФГОС СПО) по специальности 49.02.01 Физическая культура, утвержден приказом Министерства образования и науки РФ 11.08.2014 г. № 976 (зарегистрировано в Минюсте 25 августа 2014г. № 33826);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Федерального государственного образовательного стандарта среднего общего образования, утвержденного приказом Министерства образования и науки Российской Федерации от 17 мая 2012 года № 413 (зарегистрировано в Минюсте России 7 июня 2012г. № 24480);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Приказа Министерства образования и науки РФ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 от 14.06.2013 № 464 (с изменениями в соответствии с приказами Минобрнауки РФ от 22.01.2014 №31, от 15.12.2014 № 1580);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Положения о практике обучающихся,  осваивающих основные  профессиональные образовательные программы среднего профессионального образования, утверждённого приказом Министерства образования и науки РФ от 18.04.2013г № 291;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Рекомендаций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учётом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 (письмо Минобрнауки РФ от 17.03.2015 № 06-259;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 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Порядка проведения государственной итоговой аттестации по образовательным программам среднего профессионального образования, утвержден приказом Минобрнауки РФ от 16.08.2013 № 968 (с изменениями в соответствии с приказом Минобрнауки от 31.01.2014 № 74);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+mn-ea"/>
              <a:cs typeface="+mn-cs"/>
            </a:rPr>
            <a:t> - Приказа Министерства спорта РФ "Об утверждении особенностей организации и осуществления образовательной, тренировочной и методической деятельности в области физической культуры и спорта" от 27 декабря 2013 г. </a:t>
          </a:r>
          <a:r>
            <a:rPr lang="en-US" sz="1000">
              <a:solidFill>
                <a:srgbClr val="000000"/>
              </a:solidFill>
              <a:effectLst/>
              <a:latin typeface="Times New Roman"/>
              <a:ea typeface="+mn-ea"/>
              <a:cs typeface="+mn-cs"/>
            </a:rPr>
            <a:t>N 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+mn-ea"/>
              <a:cs typeface="+mn-cs"/>
            </a:rPr>
            <a:t>1125;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+mn-ea"/>
              <a:cs typeface="+mn-cs"/>
            </a:rPr>
            <a:t>- Приказом Минобрнауки РФ "Об утверждении перечня профессий и специальностей среднего профессионального образования" от 29.10.2013г. №1159 (с изменениями в соответствии с приказом Минобрнауки РФ от 14.05.2014г. № 518)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Устава ГБОУ МО "УОР № 2".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</a:t>
          </a: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Квалификационная характеристика выпускника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По окончании обучения выпускнику присваивается квалификация </a:t>
          </a:r>
          <a:r>
            <a:rPr lang="ru-RU" sz="1000" b="1">
              <a:effectLst/>
              <a:latin typeface="Times New Roman"/>
              <a:ea typeface="Calibri"/>
              <a:cs typeface="+mn-cs"/>
            </a:rPr>
            <a:t>«Педагог по физической культуре и спорту».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Область профессиональной деятельности выпускников: организация и руководство тренировочной и соревновательной деятельностью спортсменов в избранном виде спорта и физкультурно-спортивной деятельностью различных возрастных групп населения, в образовательных учреждениях, физкультурно-спортивных организациях, по месту жительства, в учреждениях (организациях) отдыха, оздоровительных учреждениях (организациях).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Объектами профессиональной деятельности выпускников являются: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задачи, содержание, методы, средства, формы организации учебно-тренировочного процесса и руководства соревновательной деятельностью занимающихся избранным видом спорта;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процесс спортивной подготовки и руководства соревновательной деятельностью занимающихся избранным видом спорта;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задачи, содержание, методы, средства, формы организации физкультурно-спортивной деятельности различных возрастных групп населения;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процесс организации физкультурно-спортивной деятельности различных возрастных групп населения;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задачи, содержание, методы, средства, формы организации и процесс взаимодействия с коллегами и социальными партнерами (местными органами самоуправления, учреждениями/организациями социальной сферы, родителями (лицами, их заменяющими)) по вопросам организации тренировочной и соревновательной деятельности спортсменов в избранном виде спорта и физкультурно-спортивной деятельности различных возрастных групп населения;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документационное обеспечение учебно-тренировочного процесса и соревновательной деятельности спортсменов, организации физкультурно-спортивной деятельности различных возрастных групп населения.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Педагог по физической культуре и спорту готовится к следующим видам деятельности: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- организация и проведение учебно-тренировочных занятий и руководство соревновательной деятельностью спортсменов;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- организация физкультурно-спортивной деятельности различных возрастных групп населения;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- методическое обеспечение организации физкультурной и спортивной деятельности.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900"/>
            </a:lnSpc>
            <a:spcAft>
              <a:spcPts val="100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000" kern="1800">
              <a:solidFill>
                <a:srgbClr val="000000"/>
              </a:solidFill>
              <a:effectLst/>
              <a:latin typeface="Times New Roman"/>
              <a:ea typeface="Times New Roman"/>
              <a:cs typeface="+mn-cs"/>
            </a:rPr>
            <a:t>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Реализация ФГОС СПО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Times New Roman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Количество учебных недель составляет 147 недель, что соответствует требованиям ФГОС СПО. Число недель каникулярного времени составляет 23 недели (в том числе не менее двух недель в зимний период). Расчетное начало учебного года – 1 сентября. Продолжительность учебной недели - 6 дней. Обязательная учебная нагрузка в течение недели составляет 36 часов, максимальная-54 часа. Продолжительность  занятия 45 минут с 5-ти минутным перерывом между занятиями  и 10-ти минутным перерывом между парами.  Между 1-ой и 2-ой парами предусмотрен перерыв длительностью 25минут, а также перерыв между  3-ей и 4 –ой парами длительностью 20 мин.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Программа подготовки специалистов среднего звена предусматривает изучение следующих учебных циклов: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-общего гуманитарного и социально-экономического;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-математического и общего естественнонаучного;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-профессионального;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и разделов: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 учебная практика;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 производственная практика (по профилю специальности);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 производственная практика (преддипломная);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 промежуточная аттестация;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 государственная (итоговая) аттестация (подготовка и защита выпускной квалификационной работы).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Обязательная часть программы подготовки специалистов среднего звена по циклам составляет около 70 процентов от общего объема времени, отведенного на их освоение. Вариативная часть составляет  около 30 процентов и дает возможность расширения и углубления подготовки, определяемой содержанием обязательной части, получения дополнительных компетенций, умений и знаний, необходимых для обеспечения конкурентоспособности выпускника в соответствии с запросами регионального рынка труда и возможностями продолжения образования.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Обязательная часть общего гуманитарного и социально-экономического цикла ППССЗ предусматривает изучение следующих обязательных дисциплин: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основы философии;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история;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- психология общения;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- иностранный язык;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- объем нагрузки по дисциплине "Физическая культура" использован на увеличение объема часов  МДК.02.01. Базовые и новые виды физкультурно-спортивной деятельности с методикой оздоровительной тренировки в соответствии с рекомендациями ФГОС СПО.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Вариативная часть в рамках  общего гуманитарного и социально-экономического учебного цикла ППССЗ распределена следующим образом: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- 4 часов  на увеличение объёма времени, отведенного на изучение дисциплины "Основы философии";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- 28 часов на увеличение объема времени, отведенного на изучение дисциплины "История";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- 40 часов на увеличение объема времени, отведенного на изучение дисциплины "Психология общения";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- 76 часов на изучение дисциплины "Русский язык и культура речи";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- 44 часа на изучение дисциплины "Культурология";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- 44 часов на изучение дисциплины  "Социальная психология" 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FF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Обязательная часть математического и общего естественнонаучного учебного цикла ППССЗ предусматривает изучение следующих обязательных дисциплин: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математика;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информатика и информационно-коммуникационные  технологии в профессиональной деятельности.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000">
              <a:effectLst/>
              <a:latin typeface="Times New Roman"/>
              <a:ea typeface="Calibri"/>
              <a:cs typeface="+mn-cs"/>
            </a:rPr>
            <a:t>Вариативная часть в рамках  общего гуманитарного и социально-экономического учебного цикла ППССЗ распределена следующим образом: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- 18 часов на увеличение объема времени, отведенного на изучение дисциплины "Математика";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effectLst/>
              <a:latin typeface="Times New Roman"/>
              <a:ea typeface="Calibri"/>
              <a:cs typeface="+mn-cs"/>
            </a:rPr>
            <a:t>- 48 часов на увеличение объема времени, отведенного на изучение дисциплины "</a:t>
          </a:r>
          <a:r>
            <a:rPr lang="ru-RU" sz="900">
              <a:effectLst/>
              <a:latin typeface="+mn-lt"/>
              <a:ea typeface="Calibri"/>
              <a:cs typeface="Times New Roman"/>
            </a:rPr>
            <a:t> </a:t>
          </a:r>
          <a:r>
            <a:rPr lang="ru-RU" sz="1000">
              <a:effectLst/>
              <a:latin typeface="Times New Roman"/>
              <a:ea typeface="Calibri"/>
              <a:cs typeface="+mn-cs"/>
            </a:rPr>
            <a:t>Информатика и информационно-коммуникационные технологии в профессиональной деятельности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Обязательная часть профессионального учебного  цикла ППССЗ предусматривает изучение общепрофессиональных дисциплин и профессиональных модулей. Обязательные дисциплины: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анатомия;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физиология с основами биохимии;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гигиенические основы физической культуры и спорта;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основы врачебного контроля;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педагогика;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психология;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теория и история физической культуры и спорта;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правовое   обеспечение профессиональной деятельности;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основы биомеханики;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безопасность жизнедеятельности.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Объем часов на дисциплину "Безопасность жизнедеятельности" составляет 80 часов, из них на освоение основ военной службы - 48 часов. Для подгрупп девушек часть учебного времени дисциплины "Безопасность жизнедеятельности", отведенного на изучение основ военной службы, отводится  на освоение основ медицинских знаний.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Вариативная часть ППССЗ распределенана увеличение объема времени, отведенного на изучение обязательных дисциплин общепрофессионального учебного цикла: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- 28 ч. на изучение дисциплины "Анатомия";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- 48 ч. на изучение дисциплины "Физиология с основами биохимии";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- 40 ч. на изучение дисциплины "Основы врачебного контроля";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- 18 ч. на изучение дисциплины " Педагогика";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- 22 ч. на изучение дисциплины " Психология";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- 30 ч. на изучение дисциплины "Теория и история ФК и С";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- 18 ч. на изучение дисциплины "Правовое обеспечение профессиональной деятельности";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- 2 ч. на изучение дисциплины "Основы биомеханики";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а также на освоение вариативных дисциплин общепрофессионального учебного цикла: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- 62ч. изучение дисциплины "Менеджмент физической культуры и спорта";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- 44ч. на изучение дисциплины "Валеология";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- 44ч. на изучение дисциплины  " Спортивная медицина";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Профессиональный цикл состоит из следующих профессиональных модулей и междисциплинарных курсов:</a:t>
          </a: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Организация и проведение учебно-тренировочных занятий и руководство соревновательной деятельностью спортсменов в избранном виде спорта.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Избранный вид спорта с методикой тренировки и руководства соревновательной деятельностью спортсменов(в том числе : Теория, методика и история избранного вида спорта; Спортивный отбор; Основы эргогенических средств в спорте. Антидопинг; Спортивное совершенствование в избранном виде спорта, Основы спортивной тренировки)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Организация физкультурно-спортивной деятельности различных возрастных групп населения.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- Базовые и новые виды физкультурно-спортивной деятельности с методикой оздоровительной тренировки (в том числе 12 видов спорта: подвижные игры, гимнастика, футбол, софтбол, гандбол, баскетбол, волейбол, лыжный спорт, плавание, теннис, фитнес-технологии, легкая атлетика)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Организация физкультурно-спортивной работы;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Лечебная физическая культура и массаж;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Методическое обеспечение организации физкультурной и спортивной деятельности.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- Теоретические и прикладные аспекты методической работы педагога по ФКиС (в том числе:  Основы проектно-исследовательской деятельности в области образования, физической культуры и спорта; Комплексный контроль в подготовке спортсменов; Методическое обеспечение и технология физкультурно-спортивной деятельности;  Технология управления спортивной подготовкой).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Вариативная часть в объеме 338 часов использована на увеличение обязательной части профессиональных модулей, в том числе: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- 102 ч. на изучение МДК 01.01;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- 132 ч. на изучение МДК 02.01;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- 28 ч. на изучение МДК  02.02;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- 30 ч. на изучение МДК 02.03;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- 46 ч. на изучение МДК 03.01.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Практикоориентированность учебного плана составляет </a:t>
          </a:r>
          <a:r>
            <a:rPr lang="ru-RU" sz="1000">
              <a:effectLst/>
              <a:latin typeface="Times New Roman"/>
              <a:ea typeface="Calibri"/>
              <a:cs typeface="+mn-cs"/>
            </a:rPr>
            <a:t>55%, 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что является нормой для образовательных учреждений  СПО с углубленной подготовкой</a:t>
          </a: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.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Курсовая работа.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Выполнение курсовой работы предусмотрено как вид учебной работы по дисциплине ОП.07. Теория и история физической культуры и спорта и реализуется в пределах времени, отведенного на ее изучение в объеме 12 часов на группу. Защита курсовой работы проходит в 4 семестре.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Формы проведения консультаций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Консультации для обучающихся по очной форме обучения предусматриваются из расчета 4 часа на одного обучающегося на каждый учебный год. Формы проведения консультаций - групповые, индивидуальные, письменные, устные.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Прохождение практики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Практика является обязательным разделом ППССЗ. Она представляет собой вид учебных занятий, обеспечивающих практико-ориентированную подготовку обучающихся. При реализации ППССЗ предусматриваются следующие виды практик: учебная , производственная (по профилю специальности), производственная (преддипломная). Все виды практик проводятся на базах общеобразовательных школ и  специализированных детско-юношеских спортивных школ на основании заключенных договоров. Цели и задачи, программы и формы отчетности определяются Положением о практике по каждому виду.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Учебная практика проводится  концентрированно при освоении студентами профессиональных компетенций в рамках двух профессиональных модулей </a:t>
          </a: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Организация физкультурно-спортивной деятельности различных возрастных групп населения, Организация и проведение учебно-тренировочных занятий и руководство соревновательной деятельностью спортсменов избранном виде спорта. 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Производственная практика (по профилю специальности) проводятся и реализуется концентрированно после завершения изучения всех междисциплинарных курсов, входящих в профессиональные модули.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Аттестация по итогам прохождения практики проводится на основании результатов, подтвержденных документами соответствующих организаций.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Организация контроля качества обучения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Оценка качества освоения программы подготовки специалистов среднего звена включает текущий контроль знаний, промежуточную и государственную (итоговую) аттестацию обучающихся.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Конкретные формы и процедуры текущего контроля знаний, промежуточной аттестации по каждой дисциплине и профессиональному модулю доводятся до сведения обучающихся в течение первых двух месяцев от начала обучения. Промежуточная аттестация в форме зачетов, дифференцированных зачетов проводится за счет часов, отведенных на изучение дисциплины, междисциплинарного курса.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Для аттестации обучающихся на соответствие их персональных достижений поэтапным требованиям соответствующей ППССЗ (текущая и промежуточная аттестация) создаются фонды оценочных средств, позволяющие оценить знания, умения и освоенные компетенции. Фонды оценочных средств для промежуточной аттестации разрабатываются и утверждаются директором.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Оценка качества подготовки обучающихся и выпускников осуществляется в двух основных направлениях: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оценка уровня освоения дисциплин;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оценка компетенций обучающихся.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Для юношей предусматривается оценка результатов освоения основ военной службы.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При освоении программ профессиональных модулей в последнем семестре изучения формой итоговой аттестации по модулю  является экзамен (квалификационный), который представляет собой форму независимой оценки результатов обучения с участием работодателей;  Экзамен (квалификационный) проверяет готовность обучающегося к выполнению указанного вида профессиональной деятельности и сформированность у него компетенций, определенных в разделе «Требования к результатам освоения ППССЗ» ФГОС СПО.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Условием допуска к экзамену (квалификационному) является успешное освоение обучающимися всех элементов программы профессионального модуля: теоретической части модуля (МДК) и практик.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Государственная итоговая аттестация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Итоговой формой аттестации является защита выпускной квалификационной работы. Обязательное требование - соответствие тематики выпускной квалификационной работы содержанию одного или нескольких профессиональных модулей.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Требования к содержанию, объему и структуре выпускной квалификационной работе определяются Положением о выпускной квалификационной работе студентов.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Необходимым условием допуска к государственной итоговой аттестации является отсутствие академической задолженности, а также документы, подтверждающие освоение в полном объеме учебного плана.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Перечень учебных кабинетов и залов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гуманитарных и социально-экономических дисциплин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педагогики и психологии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анатомии и физиологии человека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иностранного языка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безопасности жизнедеятельности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теории и истории физической культуры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теории и методики избранного вида спорта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методического обеспечения организации физкультурно-спортивной деятельности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лечебной физической культуры и массажа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Электронный стрелковый тир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Лаборатория информатики и информационно-коммуникационных технологий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Лаборатория физической и функциональной диагностики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ts val="11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Универсальные спортивные залы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Зал ритмики и фитнеса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Тренажерный зал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Спортивный зал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Открытый стадион широкого профиля с элементами полосы препятствий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Библиотека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Читальный зал с выходом в сеть Интернет.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0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Перечень отделений по избранным видам спорта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В рамках модуля ПМ.01 Организация и проведение учебно-тренировочных занятий и руководство соревновательной деятельностью спортсменов в избранном виде спорта" обучение ведется в подгруппах по избранному виду спорта, а именно: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  - гандбол;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  - футбол;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  - фехтование;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  - спортивная гимнастика;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  - дзюдо;</a:t>
          </a:r>
          <a:r>
            <a:rPr lang="ru-RU" sz="1000" i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000" b="1" i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                   </a:t>
          </a:r>
          <a:endParaRPr lang="ru-RU" sz="900">
            <a:effectLst/>
            <a:latin typeface="+mn-lt"/>
            <a:ea typeface="Calibri"/>
            <a:cs typeface="Times New Roman"/>
          </a:endParaRPr>
        </a:p>
        <a:p>
          <a:pPr algn="ctr" rtl="0">
            <a:defRPr sz="1000"/>
          </a:pP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N148"/>
  <sheetViews>
    <sheetView tabSelected="1" zoomScale="70" zoomScaleNormal="70" workbookViewId="0">
      <selection activeCell="F18" sqref="F18"/>
    </sheetView>
  </sheetViews>
  <sheetFormatPr defaultRowHeight="12.75"/>
  <cols>
    <col min="1" max="1" width="2.42578125" style="80" customWidth="1"/>
    <col min="2" max="2" width="3.85546875" style="80" customWidth="1"/>
    <col min="3" max="3" width="14.7109375" style="80" customWidth="1"/>
    <col min="4" max="16" width="3.28515625" style="80" customWidth="1"/>
    <col min="17" max="17" width="3.5703125" style="80" customWidth="1"/>
    <col min="18" max="20" width="3.28515625" style="80" customWidth="1"/>
    <col min="21" max="21" width="3.7109375" style="80" customWidth="1"/>
    <col min="22" max="27" width="3.28515625" style="80" customWidth="1"/>
    <col min="28" max="28" width="3.85546875" style="80" customWidth="1"/>
    <col min="29" max="29" width="3.7109375" style="80" customWidth="1"/>
    <col min="30" max="30" width="3.28515625" style="80" customWidth="1"/>
    <col min="31" max="31" width="4" style="80" customWidth="1"/>
    <col min="32" max="33" width="3.85546875" style="80" customWidth="1"/>
    <col min="34" max="35" width="4" style="80" customWidth="1"/>
    <col min="36" max="37" width="3.85546875" style="80" customWidth="1"/>
    <col min="38" max="38" width="3.7109375" style="80" customWidth="1"/>
    <col min="39" max="39" width="4" style="80" customWidth="1"/>
    <col min="40" max="40" width="3" style="80" customWidth="1"/>
    <col min="41" max="42" width="3.28515625" style="80" customWidth="1"/>
    <col min="43" max="43" width="3" style="80" customWidth="1"/>
    <col min="44" max="44" width="3.42578125" style="80" customWidth="1"/>
    <col min="45" max="45" width="3.7109375" style="80" customWidth="1"/>
    <col min="46" max="47" width="3.85546875" style="80" customWidth="1"/>
    <col min="48" max="49" width="3.42578125" style="80" customWidth="1"/>
    <col min="50" max="51" width="3.5703125" style="80" customWidth="1"/>
    <col min="52" max="52" width="3.85546875" style="80" customWidth="1"/>
    <col min="53" max="53" width="4" style="80" customWidth="1"/>
    <col min="54" max="54" width="4.140625" style="80" customWidth="1"/>
    <col min="55" max="55" width="4" style="80" customWidth="1"/>
    <col min="56" max="57" width="3.5703125" style="80" customWidth="1"/>
    <col min="58" max="59" width="3.42578125" style="80" customWidth="1"/>
    <col min="60" max="63" width="3.28515625" style="80" customWidth="1"/>
    <col min="64" max="65" width="3.42578125" style="80" customWidth="1"/>
    <col min="66" max="66" width="3.5703125" style="80" customWidth="1"/>
    <col min="67" max="67" width="2.85546875" style="80" customWidth="1"/>
    <col min="68" max="72" width="3" style="80" customWidth="1"/>
    <col min="73" max="78" width="3.28515625" style="80" customWidth="1"/>
    <col min="79" max="79" width="2.85546875" style="80" customWidth="1"/>
    <col min="80" max="80" width="5.140625" style="80" customWidth="1"/>
    <col min="81" max="81" width="5.7109375" style="80" customWidth="1"/>
    <col min="82" max="82" width="4.28515625" style="80" customWidth="1"/>
    <col min="83" max="83" width="3.5703125" style="80" customWidth="1"/>
    <col min="84" max="84" width="6.85546875" style="82" customWidth="1"/>
    <col min="85" max="85" width="9.140625" style="80"/>
    <col min="86" max="86" width="7.85546875" style="80" customWidth="1"/>
    <col min="87" max="16384" width="9.140625" style="80"/>
  </cols>
  <sheetData>
    <row r="1" spans="1:83" s="82" customFormat="1" ht="27" customHeight="1"/>
    <row r="2" spans="1:83" s="82" customFormat="1" ht="17.25" customHeight="1"/>
    <row r="3" spans="1:83" s="82" customFormat="1" ht="16.5" customHeight="1"/>
    <row r="4" spans="1:83" ht="24.75" customHeight="1">
      <c r="A4" s="82"/>
      <c r="B4" s="82"/>
      <c r="C4" s="282"/>
      <c r="D4" s="857" t="s">
        <v>154</v>
      </c>
      <c r="E4" s="857"/>
      <c r="F4" s="857"/>
      <c r="G4" s="857"/>
      <c r="H4" s="857"/>
      <c r="I4" s="857"/>
      <c r="J4" s="857"/>
      <c r="K4" s="857"/>
      <c r="L4" s="857"/>
      <c r="M4" s="857"/>
      <c r="N4" s="857"/>
      <c r="O4" s="857"/>
      <c r="BB4" s="80" t="s">
        <v>233</v>
      </c>
      <c r="BZ4" s="82"/>
      <c r="CA4" s="82"/>
      <c r="CB4" s="82"/>
      <c r="CC4" s="82"/>
      <c r="CD4" s="82"/>
      <c r="CE4" s="82"/>
    </row>
    <row r="5" spans="1:83" ht="27" customHeight="1">
      <c r="A5" s="82"/>
      <c r="B5" s="82"/>
      <c r="C5" s="861" t="s">
        <v>235</v>
      </c>
      <c r="D5" s="861"/>
      <c r="E5" s="861"/>
      <c r="F5" s="861"/>
      <c r="G5" s="861"/>
      <c r="H5" s="861"/>
      <c r="I5" s="861"/>
      <c r="J5" s="861"/>
      <c r="K5" s="861"/>
      <c r="L5" s="861"/>
      <c r="M5" s="861"/>
      <c r="N5" s="861"/>
      <c r="O5" s="861"/>
      <c r="BZ5" s="82"/>
      <c r="CA5" s="82"/>
      <c r="CB5" s="82"/>
      <c r="CC5" s="82"/>
      <c r="CD5" s="82"/>
      <c r="CE5" s="82"/>
    </row>
    <row r="6" spans="1:83" ht="15" customHeight="1">
      <c r="A6" s="82"/>
      <c r="B6" s="82"/>
      <c r="C6" s="859"/>
      <c r="D6" s="859"/>
      <c r="E6" s="859"/>
      <c r="F6" s="859"/>
      <c r="G6" s="859"/>
      <c r="H6" s="859"/>
      <c r="I6" s="859"/>
      <c r="J6" s="859"/>
      <c r="K6" s="859"/>
      <c r="L6" s="859"/>
      <c r="M6" s="859"/>
      <c r="N6" s="859"/>
      <c r="O6" s="859"/>
      <c r="BZ6" s="82"/>
      <c r="CA6" s="82"/>
      <c r="CB6" s="82"/>
      <c r="CC6" s="82"/>
      <c r="CD6" s="82"/>
      <c r="CE6" s="82"/>
    </row>
    <row r="7" spans="1:83" ht="19.5" customHeight="1">
      <c r="A7" s="82"/>
      <c r="B7" s="82"/>
      <c r="C7" s="862" t="s">
        <v>206</v>
      </c>
      <c r="D7" s="862"/>
      <c r="E7" s="862"/>
      <c r="F7" s="862"/>
      <c r="G7" s="862"/>
      <c r="H7" s="862"/>
      <c r="I7" s="862"/>
      <c r="J7" s="862"/>
      <c r="K7" s="862"/>
      <c r="L7" s="862"/>
      <c r="M7" s="862"/>
      <c r="N7" s="862"/>
      <c r="O7" s="862"/>
      <c r="BZ7" s="82"/>
      <c r="CA7" s="82"/>
      <c r="CB7" s="82"/>
      <c r="CC7" s="82"/>
      <c r="CD7" s="82"/>
      <c r="CE7" s="82"/>
    </row>
    <row r="8" spans="1:83" ht="23.25" customHeight="1">
      <c r="A8" s="82"/>
      <c r="B8" s="82"/>
      <c r="C8" s="283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  <c r="BZ8" s="82"/>
      <c r="CA8" s="82"/>
      <c r="CB8" s="82"/>
      <c r="CC8" s="82"/>
      <c r="CD8" s="82"/>
      <c r="CE8" s="82"/>
    </row>
    <row r="9" spans="1:83" ht="20.25" customHeight="1">
      <c r="A9" s="82"/>
      <c r="B9" s="82"/>
      <c r="C9" s="288" t="s">
        <v>234</v>
      </c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BZ9" s="82"/>
      <c r="CA9" s="82"/>
      <c r="CB9" s="82"/>
      <c r="CC9" s="82"/>
      <c r="CD9" s="82"/>
      <c r="CE9" s="82"/>
    </row>
    <row r="10" spans="1:83">
      <c r="A10" s="82"/>
      <c r="B10" s="82"/>
      <c r="BZ10" s="82"/>
      <c r="CA10" s="82"/>
      <c r="CB10" s="82"/>
      <c r="CC10" s="82"/>
      <c r="CD10" s="82"/>
      <c r="CE10" s="82"/>
    </row>
    <row r="11" spans="1:83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5"/>
      <c r="AX11" s="85"/>
      <c r="AY11" s="85"/>
      <c r="AZ11" s="85"/>
      <c r="BA11" s="6"/>
      <c r="BB11" s="7"/>
      <c r="BC11" s="7"/>
      <c r="BD11" s="7"/>
      <c r="BE11" s="7"/>
      <c r="BF11" s="7"/>
      <c r="BG11" s="7"/>
      <c r="BH11" s="7"/>
      <c r="BI11" s="7"/>
      <c r="BJ11" s="115"/>
      <c r="BK11" s="115"/>
      <c r="BL11" s="115"/>
      <c r="BM11" s="115"/>
      <c r="BN11" s="115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</row>
    <row r="12" spans="1:83" ht="25.5">
      <c r="A12" s="82"/>
      <c r="B12" s="82"/>
      <c r="O12" s="116"/>
      <c r="P12" s="116"/>
      <c r="Q12" s="864" t="s">
        <v>135</v>
      </c>
      <c r="R12" s="864"/>
      <c r="S12" s="864"/>
      <c r="T12" s="864"/>
      <c r="U12" s="864"/>
      <c r="V12" s="864"/>
      <c r="W12" s="864"/>
      <c r="X12" s="864"/>
      <c r="Y12" s="864"/>
      <c r="Z12" s="864"/>
      <c r="AA12" s="864"/>
      <c r="AB12" s="864"/>
      <c r="AC12" s="864"/>
      <c r="AD12" s="864"/>
      <c r="AE12" s="864"/>
      <c r="AF12" s="864"/>
      <c r="AG12" s="864"/>
      <c r="AH12" s="864"/>
      <c r="AI12" s="864"/>
      <c r="AJ12" s="864"/>
      <c r="AK12" s="864"/>
      <c r="AL12" s="864"/>
      <c r="AM12" s="864"/>
      <c r="AN12" s="864"/>
      <c r="AO12" s="864"/>
      <c r="AP12" s="864"/>
      <c r="AQ12" s="864"/>
      <c r="AR12" s="864"/>
      <c r="AS12" s="864"/>
      <c r="AT12" s="864"/>
      <c r="AU12" s="864"/>
      <c r="AV12" s="864"/>
      <c r="AW12" s="864"/>
      <c r="AX12" s="864"/>
      <c r="AY12" s="864"/>
      <c r="AZ12" s="864"/>
      <c r="BA12" s="864"/>
      <c r="BB12" s="864"/>
      <c r="BC12" s="864"/>
      <c r="BD12" s="864"/>
      <c r="BE12" s="864"/>
      <c r="BF12" s="864"/>
      <c r="BG12" s="864"/>
      <c r="BH12" s="864"/>
      <c r="BI12" s="864"/>
      <c r="BJ12" s="864"/>
      <c r="BK12" s="864"/>
      <c r="BL12" s="864"/>
      <c r="BM12" s="864"/>
      <c r="BN12" s="864"/>
      <c r="BO12" s="864"/>
      <c r="BP12" s="864"/>
      <c r="BQ12" s="864"/>
      <c r="BR12" s="864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</row>
    <row r="13" spans="1:83" ht="22.5" customHeight="1">
      <c r="A13" s="82"/>
      <c r="B13" s="82"/>
      <c r="O13" s="116"/>
      <c r="P13" s="116"/>
      <c r="Q13" s="863" t="s">
        <v>136</v>
      </c>
      <c r="R13" s="863"/>
      <c r="S13" s="863"/>
      <c r="T13" s="863"/>
      <c r="U13" s="863"/>
      <c r="V13" s="863"/>
      <c r="W13" s="863"/>
      <c r="X13" s="863"/>
      <c r="Y13" s="863"/>
      <c r="Z13" s="863"/>
      <c r="AA13" s="863"/>
      <c r="AB13" s="863"/>
      <c r="AC13" s="863"/>
      <c r="AD13" s="863"/>
      <c r="AE13" s="863"/>
      <c r="AF13" s="863"/>
      <c r="AG13" s="863"/>
      <c r="AH13" s="863"/>
      <c r="AI13" s="863"/>
      <c r="AJ13" s="863"/>
      <c r="AK13" s="863"/>
      <c r="AL13" s="863"/>
      <c r="AM13" s="863"/>
      <c r="AN13" s="863"/>
      <c r="AO13" s="863"/>
      <c r="AP13" s="863"/>
      <c r="AQ13" s="863"/>
      <c r="AR13" s="863"/>
      <c r="AS13" s="863"/>
      <c r="AT13" s="863"/>
      <c r="AU13" s="863"/>
      <c r="AV13" s="863"/>
      <c r="AW13" s="863"/>
      <c r="AX13" s="863"/>
      <c r="AY13" s="863"/>
      <c r="AZ13" s="863"/>
      <c r="BA13" s="863"/>
      <c r="BB13" s="863"/>
      <c r="BC13" s="863"/>
      <c r="BD13" s="863"/>
      <c r="BE13" s="863"/>
      <c r="BF13" s="863"/>
      <c r="BG13" s="863"/>
      <c r="BH13" s="863"/>
      <c r="BI13" s="863"/>
      <c r="BJ13" s="863"/>
      <c r="BK13" s="863"/>
      <c r="BL13" s="863"/>
      <c r="BM13" s="863"/>
      <c r="BN13" s="863"/>
      <c r="BO13" s="863"/>
      <c r="BP13" s="863"/>
      <c r="BQ13" s="863"/>
      <c r="BR13" s="863"/>
      <c r="BT13" s="82"/>
      <c r="BU13" s="82"/>
      <c r="BV13" s="82"/>
      <c r="BW13" s="82"/>
      <c r="BX13" s="82"/>
      <c r="BY13" s="82"/>
      <c r="BZ13" s="82"/>
      <c r="CA13" s="82"/>
      <c r="CB13" s="82"/>
      <c r="CC13" s="82"/>
      <c r="CD13" s="82"/>
      <c r="CE13" s="82"/>
    </row>
    <row r="14" spans="1:83">
      <c r="A14" s="82"/>
      <c r="B14" s="82"/>
      <c r="O14" s="116"/>
      <c r="P14" s="116"/>
      <c r="Q14" s="863"/>
      <c r="R14" s="863"/>
      <c r="S14" s="863"/>
      <c r="T14" s="863"/>
      <c r="U14" s="863"/>
      <c r="V14" s="863"/>
      <c r="W14" s="863"/>
      <c r="X14" s="863"/>
      <c r="Y14" s="863"/>
      <c r="Z14" s="863"/>
      <c r="AA14" s="863"/>
      <c r="AB14" s="863"/>
      <c r="AC14" s="863"/>
      <c r="AD14" s="863"/>
      <c r="AE14" s="863"/>
      <c r="AF14" s="863"/>
      <c r="AG14" s="863"/>
      <c r="AH14" s="863"/>
      <c r="AI14" s="863"/>
      <c r="AJ14" s="863"/>
      <c r="AK14" s="863"/>
      <c r="AL14" s="863"/>
      <c r="AM14" s="863"/>
      <c r="AN14" s="863"/>
      <c r="AO14" s="863"/>
      <c r="AP14" s="863"/>
      <c r="AQ14" s="863"/>
      <c r="AR14" s="863"/>
      <c r="AS14" s="863"/>
      <c r="AT14" s="863"/>
      <c r="AU14" s="863"/>
      <c r="AV14" s="863"/>
      <c r="AW14" s="863"/>
      <c r="AX14" s="863"/>
      <c r="AY14" s="863"/>
      <c r="AZ14" s="863"/>
      <c r="BA14" s="863"/>
      <c r="BB14" s="863"/>
      <c r="BC14" s="863"/>
      <c r="BD14" s="863"/>
      <c r="BE14" s="863"/>
      <c r="BF14" s="863"/>
      <c r="BG14" s="863"/>
      <c r="BH14" s="863"/>
      <c r="BI14" s="863"/>
      <c r="BJ14" s="863"/>
      <c r="BK14" s="863"/>
      <c r="BL14" s="863"/>
      <c r="BM14" s="863"/>
      <c r="BN14" s="863"/>
      <c r="BO14" s="863"/>
      <c r="BP14" s="863"/>
      <c r="BQ14" s="863"/>
      <c r="BR14" s="863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</row>
    <row r="15" spans="1:83">
      <c r="A15" s="82"/>
      <c r="B15" s="82"/>
      <c r="O15" s="116"/>
      <c r="P15" s="116"/>
      <c r="Q15" s="863"/>
      <c r="R15" s="863"/>
      <c r="S15" s="863"/>
      <c r="T15" s="863"/>
      <c r="U15" s="863"/>
      <c r="V15" s="863"/>
      <c r="W15" s="863"/>
      <c r="X15" s="863"/>
      <c r="Y15" s="863"/>
      <c r="Z15" s="863"/>
      <c r="AA15" s="863"/>
      <c r="AB15" s="863"/>
      <c r="AC15" s="863"/>
      <c r="AD15" s="863"/>
      <c r="AE15" s="863"/>
      <c r="AF15" s="863"/>
      <c r="AG15" s="863"/>
      <c r="AH15" s="863"/>
      <c r="AI15" s="863"/>
      <c r="AJ15" s="863"/>
      <c r="AK15" s="863"/>
      <c r="AL15" s="863"/>
      <c r="AM15" s="863"/>
      <c r="AN15" s="863"/>
      <c r="AO15" s="863"/>
      <c r="AP15" s="863"/>
      <c r="AQ15" s="863"/>
      <c r="AR15" s="863"/>
      <c r="AS15" s="863"/>
      <c r="AT15" s="863"/>
      <c r="AU15" s="863"/>
      <c r="AV15" s="863"/>
      <c r="AW15" s="863"/>
      <c r="AX15" s="863"/>
      <c r="AY15" s="863"/>
      <c r="AZ15" s="863"/>
      <c r="BA15" s="863"/>
      <c r="BB15" s="863"/>
      <c r="BC15" s="863"/>
      <c r="BD15" s="863"/>
      <c r="BE15" s="863"/>
      <c r="BF15" s="863"/>
      <c r="BG15" s="863"/>
      <c r="BH15" s="863"/>
      <c r="BI15" s="863"/>
      <c r="BJ15" s="863"/>
      <c r="BK15" s="863"/>
      <c r="BL15" s="863"/>
      <c r="BM15" s="863"/>
      <c r="BN15" s="863"/>
      <c r="BO15" s="863"/>
      <c r="BP15" s="863"/>
      <c r="BQ15" s="863"/>
      <c r="BR15" s="863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</row>
    <row r="16" spans="1:83" ht="21" customHeight="1">
      <c r="A16" s="82"/>
      <c r="B16" s="82"/>
      <c r="O16" s="116"/>
      <c r="P16" s="116"/>
      <c r="Q16" s="863"/>
      <c r="R16" s="863"/>
      <c r="S16" s="863"/>
      <c r="T16" s="863"/>
      <c r="U16" s="863"/>
      <c r="V16" s="863"/>
      <c r="W16" s="863"/>
      <c r="X16" s="863"/>
      <c r="Y16" s="863"/>
      <c r="Z16" s="863"/>
      <c r="AA16" s="863"/>
      <c r="AB16" s="863"/>
      <c r="AC16" s="863"/>
      <c r="AD16" s="863"/>
      <c r="AE16" s="863"/>
      <c r="AF16" s="863"/>
      <c r="AG16" s="863"/>
      <c r="AH16" s="863"/>
      <c r="AI16" s="863"/>
      <c r="AJ16" s="863"/>
      <c r="AK16" s="863"/>
      <c r="AL16" s="863"/>
      <c r="AM16" s="863"/>
      <c r="AN16" s="863"/>
      <c r="AO16" s="863"/>
      <c r="AP16" s="863"/>
      <c r="AQ16" s="863"/>
      <c r="AR16" s="863"/>
      <c r="AS16" s="863"/>
      <c r="AT16" s="863"/>
      <c r="AU16" s="863"/>
      <c r="AV16" s="863"/>
      <c r="AW16" s="863"/>
      <c r="AX16" s="863"/>
      <c r="AY16" s="863"/>
      <c r="AZ16" s="863"/>
      <c r="BA16" s="863"/>
      <c r="BB16" s="863"/>
      <c r="BC16" s="863"/>
      <c r="BD16" s="863"/>
      <c r="BE16" s="863"/>
      <c r="BF16" s="863"/>
      <c r="BG16" s="863"/>
      <c r="BH16" s="863"/>
      <c r="BI16" s="863"/>
      <c r="BJ16" s="863"/>
      <c r="BK16" s="863"/>
      <c r="BL16" s="863"/>
      <c r="BM16" s="863"/>
      <c r="BN16" s="863"/>
      <c r="BO16" s="863"/>
      <c r="BP16" s="863"/>
      <c r="BQ16" s="863"/>
      <c r="BR16" s="863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</row>
    <row r="17" spans="1:85" ht="26.25">
      <c r="A17" s="82"/>
      <c r="B17" s="82"/>
      <c r="O17" s="860" t="s">
        <v>196</v>
      </c>
      <c r="P17" s="860"/>
      <c r="Q17" s="860"/>
      <c r="R17" s="860"/>
      <c r="S17" s="860"/>
      <c r="T17" s="860"/>
      <c r="U17" s="860"/>
      <c r="V17" s="860"/>
      <c r="W17" s="860"/>
      <c r="X17" s="860"/>
      <c r="Y17" s="860"/>
      <c r="Z17" s="860"/>
      <c r="AA17" s="860"/>
      <c r="AB17" s="860"/>
      <c r="AC17" s="860"/>
      <c r="AD17" s="860"/>
      <c r="AE17" s="860"/>
      <c r="AF17" s="860"/>
      <c r="AG17" s="860"/>
      <c r="AH17" s="860"/>
      <c r="AI17" s="860"/>
      <c r="AJ17" s="860"/>
      <c r="AK17" s="860"/>
      <c r="AL17" s="860"/>
      <c r="AM17" s="860"/>
      <c r="AN17" s="860"/>
      <c r="AO17" s="860"/>
      <c r="AP17" s="860"/>
      <c r="AQ17" s="860"/>
      <c r="AR17" s="860"/>
      <c r="AS17" s="860"/>
      <c r="AT17" s="860"/>
      <c r="AU17" s="860"/>
      <c r="AV17" s="860"/>
      <c r="AW17" s="860"/>
      <c r="AX17" s="860"/>
      <c r="AY17" s="860"/>
      <c r="AZ17" s="860"/>
      <c r="BA17" s="860"/>
      <c r="BB17" s="860"/>
      <c r="BC17" s="860"/>
      <c r="BD17" s="860"/>
      <c r="BE17" s="860"/>
      <c r="BF17" s="860"/>
      <c r="BG17" s="860"/>
      <c r="BH17" s="860"/>
      <c r="BI17" s="860"/>
      <c r="BJ17" s="860"/>
      <c r="BK17" s="860"/>
      <c r="BL17" s="860"/>
      <c r="BM17" s="860"/>
      <c r="BN17" s="860"/>
      <c r="BO17" s="860"/>
      <c r="BP17" s="860"/>
      <c r="BQ17" s="860"/>
      <c r="BR17" s="860"/>
      <c r="BS17" s="860"/>
      <c r="BT17" s="860"/>
      <c r="BU17" s="860"/>
      <c r="BV17" s="82"/>
      <c r="BW17" s="82"/>
      <c r="BX17" s="82"/>
      <c r="BY17" s="82"/>
      <c r="BZ17" s="82"/>
      <c r="CA17" s="82"/>
      <c r="CB17" s="82"/>
      <c r="CC17" s="82"/>
      <c r="CD17" s="82"/>
      <c r="CE17" s="82"/>
    </row>
    <row r="18" spans="1:85" ht="26.25">
      <c r="A18" s="82"/>
      <c r="B18" s="82"/>
      <c r="O18" s="117"/>
      <c r="P18" s="117"/>
      <c r="Q18" s="858" t="s">
        <v>197</v>
      </c>
      <c r="R18" s="858"/>
      <c r="S18" s="858"/>
      <c r="T18" s="858"/>
      <c r="U18" s="858"/>
      <c r="V18" s="858"/>
      <c r="W18" s="858"/>
      <c r="X18" s="858"/>
      <c r="Y18" s="858"/>
      <c r="Z18" s="858"/>
      <c r="AA18" s="858"/>
      <c r="AB18" s="858"/>
      <c r="AC18" s="858"/>
      <c r="AD18" s="858"/>
      <c r="AE18" s="858"/>
      <c r="AF18" s="858"/>
      <c r="AG18" s="858"/>
      <c r="AH18" s="858"/>
      <c r="AI18" s="858"/>
      <c r="AJ18" s="858"/>
      <c r="AK18" s="858"/>
      <c r="AL18" s="858"/>
      <c r="AM18" s="858"/>
      <c r="AN18" s="858"/>
      <c r="AO18" s="858"/>
      <c r="AP18" s="858"/>
      <c r="AQ18" s="858"/>
      <c r="AR18" s="858"/>
      <c r="AS18" s="858"/>
      <c r="AT18" s="858"/>
      <c r="AU18" s="858"/>
      <c r="AV18" s="858"/>
      <c r="AW18" s="858"/>
      <c r="AX18" s="858"/>
      <c r="AY18" s="858"/>
      <c r="AZ18" s="858"/>
      <c r="BA18" s="858"/>
      <c r="BB18" s="858"/>
      <c r="BC18" s="858"/>
      <c r="BD18" s="858"/>
      <c r="BE18" s="858"/>
      <c r="BF18" s="858"/>
      <c r="BG18" s="858"/>
      <c r="BH18" s="858"/>
      <c r="BI18" s="858"/>
      <c r="BJ18" s="858"/>
      <c r="BK18" s="858"/>
      <c r="BL18" s="858"/>
      <c r="BM18" s="858"/>
      <c r="BN18" s="63"/>
      <c r="BO18" s="65"/>
      <c r="BP18" s="64"/>
      <c r="BQ18" s="64"/>
      <c r="BR18" s="4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</row>
    <row r="19" spans="1:85" ht="15.75">
      <c r="A19" s="82"/>
      <c r="B19" s="82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119"/>
      <c r="BP19" s="119"/>
      <c r="BQ19" s="43"/>
      <c r="BR19" s="43"/>
      <c r="BS19" s="120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</row>
    <row r="20" spans="1:85" ht="25.5" customHeight="1">
      <c r="A20" s="82"/>
      <c r="B20" s="82"/>
      <c r="C20" s="121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41"/>
      <c r="P20" s="41"/>
      <c r="Q20" s="41"/>
      <c r="R20" s="41"/>
      <c r="S20" s="41"/>
      <c r="T20" s="41"/>
      <c r="U20" s="41"/>
      <c r="V20" s="41"/>
      <c r="W20" s="49" t="s">
        <v>137</v>
      </c>
      <c r="X20" s="49"/>
      <c r="Y20" s="49"/>
      <c r="Z20" s="49"/>
      <c r="AA20" s="49"/>
      <c r="AB20" s="49"/>
      <c r="AC20" s="49"/>
      <c r="AD20" s="49"/>
      <c r="AE20" s="92"/>
      <c r="AF20" s="92"/>
      <c r="AG20" s="92"/>
      <c r="AH20" s="92"/>
      <c r="AI20" s="92"/>
      <c r="AJ20" s="92"/>
      <c r="AK20" s="341" t="s">
        <v>207</v>
      </c>
      <c r="AL20" s="341"/>
      <c r="AM20" s="341"/>
      <c r="AN20" s="341"/>
      <c r="AO20" s="341"/>
      <c r="AP20" s="341"/>
      <c r="AQ20" s="341"/>
      <c r="AR20" s="341"/>
      <c r="AS20" s="341"/>
      <c r="AT20" s="341"/>
      <c r="AU20" s="341"/>
      <c r="AV20" s="341"/>
      <c r="AW20" s="341"/>
      <c r="AX20" s="341"/>
      <c r="AY20" s="341"/>
      <c r="AZ20" s="341"/>
      <c r="BA20" s="341"/>
      <c r="BB20" s="341"/>
      <c r="BC20" s="341"/>
      <c r="BD20" s="341"/>
      <c r="BE20" s="341"/>
      <c r="BF20" s="341"/>
      <c r="BG20" s="47"/>
      <c r="BH20" s="120"/>
      <c r="BI20" s="120"/>
      <c r="BJ20" s="120"/>
      <c r="BK20" s="120"/>
      <c r="BL20" s="120"/>
      <c r="BM20" s="120"/>
    </row>
    <row r="21" spans="1:85" ht="18.75" customHeight="1">
      <c r="A21" s="82"/>
      <c r="B21" s="82"/>
      <c r="C21" s="51"/>
      <c r="D21" s="52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123"/>
      <c r="P21" s="123"/>
      <c r="Q21" s="123"/>
      <c r="R21" s="123"/>
      <c r="S21" s="123"/>
      <c r="T21" s="123"/>
      <c r="U21" s="123"/>
      <c r="V21" s="123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47"/>
      <c r="BH21" s="120"/>
      <c r="BI21" s="120"/>
      <c r="BJ21" s="120"/>
      <c r="BK21" s="120"/>
      <c r="BL21" s="120"/>
      <c r="BM21" s="120"/>
    </row>
    <row r="22" spans="1:85" ht="25.5" customHeight="1">
      <c r="A22" s="82"/>
      <c r="B22" s="82"/>
      <c r="C22" s="124" t="s">
        <v>142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50"/>
      <c r="W22" s="854" t="s">
        <v>143</v>
      </c>
      <c r="X22" s="854"/>
      <c r="Y22" s="854"/>
      <c r="Z22" s="854"/>
      <c r="AA22" s="854"/>
      <c r="AB22" s="854"/>
      <c r="AC22" s="854"/>
      <c r="AD22" s="854"/>
      <c r="AE22" s="73"/>
      <c r="AF22" s="73"/>
      <c r="AG22" s="73"/>
      <c r="AH22" s="73"/>
      <c r="AI22" s="73"/>
      <c r="AJ22" s="73"/>
      <c r="AK22" s="843" t="s">
        <v>144</v>
      </c>
      <c r="AL22" s="843"/>
      <c r="AM22" s="843"/>
      <c r="AN22" s="843"/>
      <c r="AO22" s="843"/>
      <c r="AP22" s="843"/>
      <c r="AQ22" s="843"/>
      <c r="AR22" s="843"/>
      <c r="AS22" s="843"/>
      <c r="AT22" s="843"/>
      <c r="AU22" s="843"/>
      <c r="AV22" s="843"/>
      <c r="AW22" s="843"/>
      <c r="AX22" s="843"/>
      <c r="AY22" s="843"/>
      <c r="AZ22" s="843"/>
      <c r="BA22" s="843"/>
      <c r="BB22" s="843"/>
      <c r="BC22" s="843"/>
      <c r="BD22" s="843"/>
      <c r="BE22" s="843"/>
      <c r="BF22" s="843"/>
      <c r="BG22" s="47"/>
      <c r="BH22" s="120"/>
      <c r="BI22" s="120"/>
      <c r="BJ22" s="120"/>
      <c r="BK22" s="120"/>
      <c r="BL22" s="120"/>
      <c r="BM22" s="120"/>
      <c r="CF22" s="72"/>
      <c r="CG22" s="72"/>
    </row>
    <row r="23" spans="1:85" ht="25.5" customHeight="1">
      <c r="A23" s="82"/>
      <c r="B23" s="82"/>
      <c r="C23" s="124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50"/>
      <c r="W23" s="45"/>
      <c r="X23" s="45"/>
      <c r="Y23" s="45"/>
      <c r="Z23" s="45"/>
      <c r="AA23" s="45"/>
      <c r="AB23" s="45"/>
      <c r="AC23" s="45"/>
      <c r="AD23" s="45"/>
      <c r="AE23" s="73"/>
      <c r="AF23" s="73"/>
      <c r="AG23" s="73"/>
      <c r="AH23" s="73"/>
      <c r="AI23" s="73"/>
      <c r="AJ23" s="73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47"/>
      <c r="BH23" s="120"/>
      <c r="BI23" s="120"/>
      <c r="BJ23" s="120"/>
      <c r="BK23" s="120"/>
      <c r="BL23" s="120"/>
      <c r="BM23" s="120"/>
      <c r="CF23" s="72"/>
      <c r="CG23" s="72"/>
    </row>
    <row r="24" spans="1:85" ht="25.5">
      <c r="A24" s="82"/>
      <c r="B24" s="82"/>
      <c r="C24" s="124" t="s">
        <v>142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855" t="s">
        <v>145</v>
      </c>
      <c r="X24" s="855"/>
      <c r="Y24" s="855"/>
      <c r="Z24" s="855"/>
      <c r="AA24" s="855"/>
      <c r="AB24" s="855"/>
      <c r="AC24" s="855"/>
      <c r="AD24" s="855"/>
      <c r="AE24" s="855"/>
      <c r="AF24" s="855"/>
      <c r="AG24" s="855"/>
      <c r="AH24" s="855"/>
      <c r="AI24" s="855"/>
      <c r="AJ24" s="855"/>
      <c r="AK24" s="389" t="s">
        <v>178</v>
      </c>
      <c r="AL24" s="389"/>
      <c r="AM24" s="389"/>
      <c r="AN24" s="389"/>
      <c r="AO24" s="389"/>
      <c r="AP24" s="389"/>
      <c r="AQ24" s="389"/>
      <c r="AR24" s="389"/>
      <c r="AS24" s="389"/>
      <c r="AT24" s="389"/>
      <c r="AU24" s="389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47"/>
      <c r="BH24" s="120"/>
      <c r="BI24" s="120"/>
      <c r="BJ24" s="120"/>
      <c r="BK24" s="120"/>
      <c r="BL24" s="120"/>
      <c r="BM24" s="120"/>
    </row>
    <row r="25" spans="1:85" ht="27" customHeight="1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109"/>
      <c r="AX25" s="109"/>
      <c r="AY25" s="109"/>
      <c r="AZ25" s="109"/>
      <c r="BA25" s="66"/>
      <c r="BB25" s="66"/>
      <c r="BC25" s="66"/>
      <c r="BD25" s="66"/>
      <c r="BE25" s="66"/>
      <c r="BF25" s="66"/>
      <c r="BG25" s="66"/>
      <c r="BH25" s="120"/>
      <c r="BI25" s="120"/>
      <c r="BJ25" s="120"/>
      <c r="BK25" s="120"/>
      <c r="BL25" s="120"/>
      <c r="BM25" s="120"/>
    </row>
    <row r="26" spans="1:85" ht="25.5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4"/>
      <c r="R26" s="84"/>
      <c r="S26" s="84"/>
      <c r="T26" s="84"/>
      <c r="U26" s="84"/>
      <c r="V26" s="84"/>
      <c r="W26" s="344" t="s">
        <v>139</v>
      </c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45"/>
      <c r="AK26" s="844" t="s">
        <v>140</v>
      </c>
      <c r="AL26" s="844"/>
      <c r="AM26" s="844"/>
      <c r="AN26" s="844"/>
      <c r="AO26" s="844"/>
      <c r="AP26" s="844"/>
      <c r="AQ26" s="844"/>
      <c r="AR26" s="844"/>
      <c r="AS26" s="844"/>
      <c r="AT26" s="844"/>
      <c r="AU26" s="844"/>
      <c r="AV26" s="84"/>
      <c r="AW26" s="84"/>
      <c r="AX26" s="84"/>
      <c r="AY26" s="84"/>
      <c r="AZ26" s="109"/>
      <c r="BA26" s="66"/>
      <c r="BB26" s="66"/>
      <c r="BC26" s="66"/>
      <c r="BD26" s="66"/>
      <c r="BE26" s="66"/>
      <c r="BF26" s="66"/>
      <c r="BG26" s="66"/>
      <c r="BH26" s="120"/>
      <c r="BI26" s="120"/>
      <c r="BJ26" s="120"/>
      <c r="BK26" s="120"/>
      <c r="BL26" s="120"/>
      <c r="BM26" s="120"/>
    </row>
    <row r="27" spans="1:85" ht="20.25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54"/>
      <c r="AM27" s="54"/>
      <c r="AN27" s="851"/>
      <c r="AO27" s="851"/>
      <c r="AP27" s="67"/>
      <c r="AQ27" s="84"/>
      <c r="AR27" s="84"/>
      <c r="AS27" s="84"/>
      <c r="AT27" s="84"/>
      <c r="AU27" s="84"/>
      <c r="AV27" s="84"/>
      <c r="AW27" s="84"/>
      <c r="AX27" s="84"/>
      <c r="AY27" s="84"/>
      <c r="AZ27" s="109"/>
      <c r="BA27" s="66"/>
      <c r="BB27" s="66"/>
      <c r="BC27" s="66"/>
      <c r="BD27" s="66"/>
      <c r="BE27" s="66"/>
      <c r="BF27" s="66"/>
      <c r="BG27" s="66"/>
      <c r="BH27" s="120"/>
      <c r="BI27" s="120"/>
      <c r="BJ27" s="120"/>
      <c r="BK27" s="120"/>
      <c r="BL27" s="120"/>
      <c r="BM27" s="120"/>
    </row>
    <row r="28" spans="1:85" ht="20.25" customHeight="1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4"/>
      <c r="R28" s="84"/>
      <c r="S28" s="84"/>
      <c r="T28" s="84"/>
      <c r="U28" s="84"/>
      <c r="V28" s="84"/>
      <c r="W28" s="342" t="s">
        <v>141</v>
      </c>
      <c r="X28" s="342"/>
      <c r="Y28" s="342"/>
      <c r="Z28" s="342"/>
      <c r="AA28" s="342"/>
      <c r="AB28" s="342"/>
      <c r="AC28" s="342"/>
      <c r="AD28" s="342"/>
      <c r="AE28" s="342"/>
      <c r="AF28" s="342"/>
      <c r="AG28" s="342"/>
      <c r="AH28" s="342"/>
      <c r="AI28" s="342"/>
      <c r="AJ28" s="74"/>
      <c r="AK28" s="343" t="s">
        <v>13</v>
      </c>
      <c r="AL28" s="343"/>
      <c r="AM28" s="343"/>
      <c r="AN28" s="343"/>
      <c r="AO28" s="343"/>
      <c r="AP28" s="343"/>
      <c r="AQ28" s="343"/>
      <c r="AR28" s="343"/>
      <c r="AS28" s="343"/>
      <c r="AT28" s="343"/>
      <c r="AU28" s="343"/>
      <c r="AV28" s="84"/>
      <c r="AW28" s="84"/>
      <c r="AX28" s="84"/>
      <c r="AY28" s="84"/>
      <c r="AZ28" s="109"/>
      <c r="BA28" s="66"/>
      <c r="BB28" s="66"/>
      <c r="BC28" s="66"/>
      <c r="BD28" s="66"/>
      <c r="BE28" s="66"/>
      <c r="BF28" s="66"/>
      <c r="BG28" s="66"/>
      <c r="BH28" s="120"/>
      <c r="BI28" s="120"/>
      <c r="BJ28" s="120"/>
      <c r="BK28" s="120"/>
      <c r="BL28" s="120"/>
      <c r="BM28" s="120"/>
    </row>
    <row r="29" spans="1:85" ht="18" customHeight="1">
      <c r="A29" s="82"/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4"/>
      <c r="R29" s="84"/>
      <c r="S29" s="84"/>
      <c r="T29" s="84"/>
      <c r="U29" s="84"/>
      <c r="V29" s="8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94"/>
      <c r="AL29" s="94"/>
      <c r="AM29" s="94"/>
      <c r="AN29" s="94"/>
      <c r="AO29" s="94"/>
      <c r="AP29" s="94"/>
      <c r="AQ29" s="94"/>
      <c r="AU29" s="84"/>
      <c r="AV29" s="84"/>
      <c r="AW29" s="84"/>
      <c r="AX29" s="84"/>
      <c r="BF29" s="66"/>
      <c r="BG29" s="66"/>
      <c r="BH29" s="120"/>
      <c r="BI29" s="120"/>
      <c r="BJ29" s="120"/>
      <c r="BK29" s="120"/>
      <c r="BL29" s="120"/>
      <c r="BM29" s="120"/>
    </row>
    <row r="30" spans="1:85" ht="20.25">
      <c r="A30" s="82"/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4"/>
      <c r="R30" s="84"/>
      <c r="S30" s="84"/>
      <c r="T30" s="84"/>
      <c r="U30" s="84"/>
      <c r="V30" s="8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56"/>
      <c r="AM30" s="56"/>
      <c r="AU30" s="84"/>
      <c r="AV30" s="84"/>
      <c r="AW30" s="84"/>
      <c r="AX30" s="84"/>
      <c r="BF30" s="66"/>
      <c r="BG30" s="66"/>
      <c r="BH30" s="66"/>
      <c r="BI30" s="66"/>
      <c r="BJ30" s="66"/>
      <c r="BK30" s="109"/>
      <c r="BL30" s="109"/>
      <c r="BM30" s="109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</row>
    <row r="31" spans="1:85" ht="20.25" customHeight="1">
      <c r="A31" s="82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344" t="s">
        <v>222</v>
      </c>
      <c r="AB31" s="344"/>
      <c r="AC31" s="344"/>
      <c r="AD31" s="344"/>
      <c r="AE31" s="344"/>
      <c r="AF31" s="344"/>
      <c r="AG31" s="344"/>
      <c r="AH31" s="344"/>
      <c r="AI31" s="344"/>
      <c r="AJ31" s="344"/>
      <c r="AK31" s="344"/>
      <c r="AL31" s="344"/>
      <c r="AM31" s="344"/>
      <c r="AN31" s="344"/>
      <c r="AO31" s="344"/>
      <c r="AP31" s="344"/>
      <c r="AQ31" s="344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4"/>
      <c r="BD31" s="344"/>
      <c r="BE31" s="344"/>
      <c r="BF31" s="66"/>
      <c r="BG31" s="66"/>
      <c r="BH31" s="66"/>
      <c r="BI31" s="66"/>
      <c r="BJ31" s="66"/>
      <c r="BK31" s="109"/>
      <c r="BL31" s="109"/>
      <c r="BM31" s="109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</row>
    <row r="32" spans="1:85" ht="18.75" customHeight="1">
      <c r="A32" s="82"/>
      <c r="B32" s="82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53"/>
      <c r="AC32" s="853"/>
      <c r="AD32" s="853"/>
      <c r="AE32" s="853"/>
      <c r="AF32" s="853"/>
      <c r="AG32" s="856"/>
      <c r="AH32" s="856"/>
      <c r="AI32" s="856"/>
      <c r="AJ32" s="856"/>
      <c r="AK32" s="856"/>
      <c r="AL32" s="856"/>
      <c r="AM32" s="856"/>
      <c r="AN32" s="856"/>
      <c r="AO32" s="856"/>
      <c r="AP32" s="856"/>
      <c r="AQ32" s="856"/>
      <c r="AR32" s="856"/>
      <c r="AS32" s="856"/>
      <c r="AT32" s="84"/>
      <c r="BB32" s="66"/>
      <c r="BC32" s="66"/>
      <c r="BD32" s="66"/>
      <c r="BE32" s="66"/>
      <c r="BF32" s="66"/>
      <c r="BG32" s="66"/>
      <c r="BH32" s="66"/>
      <c r="BI32" s="66"/>
      <c r="BJ32" s="66"/>
      <c r="BK32" s="109"/>
      <c r="BL32" s="109"/>
      <c r="BM32" s="109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</row>
    <row r="33" spans="1:87" ht="18.75" customHeight="1">
      <c r="A33" s="82"/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53"/>
      <c r="AC33" s="853"/>
      <c r="AD33" s="853"/>
      <c r="AE33" s="853"/>
      <c r="AF33" s="853"/>
      <c r="AG33" s="856"/>
      <c r="AH33" s="856"/>
      <c r="AI33" s="856"/>
      <c r="AJ33" s="856"/>
      <c r="AK33" s="856"/>
      <c r="AL33" s="856"/>
      <c r="AM33" s="856"/>
      <c r="AN33" s="856"/>
      <c r="AO33" s="856"/>
      <c r="AP33" s="856"/>
      <c r="AQ33" s="856"/>
      <c r="AR33" s="856"/>
      <c r="AS33" s="856"/>
      <c r="AT33" s="84"/>
      <c r="BB33" s="66"/>
      <c r="BC33" s="66"/>
      <c r="BD33" s="66"/>
      <c r="BE33" s="66"/>
      <c r="BF33" s="66"/>
      <c r="BG33" s="66"/>
      <c r="BH33" s="66"/>
      <c r="BI33" s="66"/>
      <c r="BJ33" s="66"/>
      <c r="BK33" s="109"/>
      <c r="BL33" s="109"/>
      <c r="BM33" s="109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</row>
    <row r="34" spans="1:87" ht="12.75" customHeight="1">
      <c r="A34" s="82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5"/>
      <c r="AX34" s="85"/>
      <c r="AY34" s="85"/>
      <c r="AZ34" s="85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85"/>
      <c r="BL34" s="85"/>
      <c r="BM34" s="85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</row>
    <row r="35" spans="1:87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5"/>
      <c r="AX35" s="85"/>
      <c r="AY35" s="85"/>
      <c r="AZ35" s="85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85"/>
      <c r="BL35" s="85"/>
      <c r="BM35" s="85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</row>
    <row r="36" spans="1:87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5"/>
      <c r="AX36" s="85"/>
      <c r="AY36" s="85"/>
      <c r="AZ36" s="85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85"/>
      <c r="BL36" s="85"/>
      <c r="BM36" s="85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</row>
    <row r="37" spans="1:87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5"/>
      <c r="AX37" s="85"/>
      <c r="AY37" s="85"/>
      <c r="AZ37" s="85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85"/>
      <c r="BL37" s="85"/>
      <c r="BM37" s="85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</row>
    <row r="38" spans="1:87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5"/>
      <c r="AX38" s="85"/>
      <c r="AY38" s="85"/>
      <c r="AZ38" s="85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85"/>
      <c r="BL38" s="85"/>
      <c r="BM38" s="85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</row>
    <row r="39" spans="1:87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5"/>
      <c r="AX39" s="85"/>
      <c r="AY39" s="85"/>
      <c r="AZ39" s="85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85"/>
      <c r="BL39" s="85"/>
      <c r="BM39" s="85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G39" s="82"/>
    </row>
    <row r="40" spans="1:87">
      <c r="A40" s="82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5"/>
      <c r="AX40" s="85"/>
      <c r="AY40" s="85"/>
      <c r="AZ40" s="85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85"/>
      <c r="BL40" s="85"/>
      <c r="BM40" s="85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G40" s="82"/>
    </row>
    <row r="41" spans="1:87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5"/>
      <c r="AX41" s="85"/>
      <c r="AY41" s="85"/>
      <c r="AZ41" s="85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85"/>
      <c r="BL41" s="85"/>
      <c r="BM41" s="85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G41" s="82"/>
    </row>
    <row r="42" spans="1:87" ht="28.5" customHeight="1">
      <c r="A42" s="82"/>
      <c r="E42" s="55"/>
      <c r="F42" s="55"/>
      <c r="G42" s="852" t="s">
        <v>232</v>
      </c>
      <c r="H42" s="852"/>
      <c r="I42" s="852"/>
      <c r="J42" s="852"/>
      <c r="K42" s="852"/>
      <c r="L42" s="852"/>
      <c r="M42" s="852"/>
      <c r="N42" s="852"/>
      <c r="O42" s="852"/>
      <c r="P42" s="852"/>
      <c r="Q42" s="852"/>
      <c r="R42" s="852"/>
      <c r="S42" s="852"/>
      <c r="T42" s="852"/>
      <c r="U42" s="852"/>
      <c r="V42" s="852"/>
      <c r="W42" s="852"/>
      <c r="X42" s="852"/>
      <c r="Y42" s="852"/>
      <c r="Z42" s="852"/>
      <c r="AA42" s="852"/>
      <c r="AB42" s="852"/>
      <c r="AC42" s="852"/>
      <c r="AD42" s="852"/>
      <c r="AE42" s="852"/>
      <c r="AF42" s="852"/>
      <c r="AG42" s="852"/>
      <c r="AH42" s="852"/>
      <c r="AI42" s="852"/>
      <c r="AJ42" s="852"/>
      <c r="AK42" s="852"/>
      <c r="AL42" s="852"/>
      <c r="AM42" s="852"/>
      <c r="AN42" s="852"/>
      <c r="AO42" s="852"/>
      <c r="AP42" s="852"/>
      <c r="AQ42" s="852"/>
      <c r="AR42" s="852"/>
      <c r="AS42" s="852"/>
      <c r="AT42" s="852"/>
      <c r="AU42" s="852"/>
      <c r="AV42" s="852"/>
      <c r="AW42" s="852"/>
      <c r="AX42" s="852"/>
      <c r="AY42" s="852"/>
      <c r="AZ42" s="852"/>
      <c r="BA42" s="55"/>
      <c r="BB42" s="55"/>
      <c r="BC42" s="55"/>
      <c r="BD42" s="929" t="s">
        <v>230</v>
      </c>
      <c r="BE42" s="929"/>
      <c r="BF42" s="929"/>
      <c r="BG42" s="929"/>
      <c r="BH42" s="929"/>
      <c r="BI42" s="929"/>
      <c r="BJ42" s="929"/>
      <c r="BK42" s="929"/>
      <c r="BL42" s="929"/>
      <c r="BM42" s="929"/>
      <c r="BN42" s="929"/>
      <c r="BO42" s="929"/>
      <c r="BP42" s="929"/>
      <c r="BQ42" s="929"/>
      <c r="BR42" s="929"/>
      <c r="BS42" s="929"/>
      <c r="BT42" s="929"/>
      <c r="BU42" s="929"/>
      <c r="BV42" s="929"/>
      <c r="BW42" s="929"/>
      <c r="BX42" s="929"/>
      <c r="BY42" s="929"/>
      <c r="BZ42" s="929"/>
      <c r="CA42" s="929"/>
      <c r="CB42" s="929"/>
      <c r="CC42" s="929"/>
      <c r="CD42" s="929"/>
      <c r="CE42" s="929"/>
      <c r="CF42" s="929"/>
      <c r="CG42" s="929"/>
      <c r="CH42" s="276"/>
      <c r="CI42" s="276"/>
    </row>
    <row r="43" spans="1:87" ht="20.25" customHeight="1">
      <c r="BD43" s="930"/>
      <c r="BE43" s="930"/>
      <c r="BF43" s="930"/>
      <c r="BG43" s="930"/>
      <c r="BH43" s="930"/>
      <c r="BI43" s="930"/>
      <c r="BJ43" s="930"/>
      <c r="BK43" s="930"/>
      <c r="BL43" s="930"/>
      <c r="BM43" s="930"/>
      <c r="BN43" s="930"/>
      <c r="BO43" s="930"/>
      <c r="BP43" s="930"/>
      <c r="BQ43" s="930"/>
      <c r="BR43" s="930"/>
      <c r="BS43" s="930"/>
      <c r="BT43" s="930"/>
      <c r="BU43" s="930"/>
      <c r="BV43" s="930"/>
      <c r="BW43" s="930"/>
      <c r="BX43" s="930"/>
      <c r="BY43" s="930"/>
      <c r="BZ43" s="930"/>
      <c r="CA43" s="930"/>
      <c r="CB43" s="930"/>
      <c r="CC43" s="930"/>
      <c r="CD43" s="930"/>
      <c r="CE43" s="930"/>
      <c r="CF43" s="930"/>
      <c r="CG43" s="930"/>
      <c r="CH43" s="277"/>
      <c r="CI43" s="277"/>
    </row>
    <row r="44" spans="1:87" ht="20.25" customHeight="1" thickBot="1">
      <c r="BD44" s="259"/>
      <c r="BE44" s="259"/>
      <c r="BF44" s="259"/>
      <c r="BG44" s="259"/>
      <c r="BH44" s="259"/>
      <c r="BI44" s="259"/>
      <c r="BJ44" s="259"/>
      <c r="BK44" s="259"/>
      <c r="BL44" s="259"/>
      <c r="BM44" s="259"/>
      <c r="BN44" s="259"/>
      <c r="BO44" s="259"/>
      <c r="BP44" s="259"/>
      <c r="BQ44" s="259"/>
      <c r="BR44" s="259"/>
      <c r="BS44" s="259"/>
      <c r="BT44" s="259"/>
      <c r="BU44" s="259"/>
      <c r="BV44" s="259"/>
      <c r="BW44" s="259"/>
      <c r="BX44" s="259"/>
      <c r="BY44" s="259"/>
      <c r="BZ44" s="259"/>
      <c r="CA44" s="259"/>
      <c r="CB44" s="259"/>
      <c r="CC44" s="259"/>
      <c r="CD44" s="259"/>
      <c r="CE44" s="259"/>
      <c r="CF44" s="259"/>
      <c r="CG44" s="259"/>
      <c r="CH44" s="265"/>
      <c r="CI44" s="259"/>
    </row>
    <row r="45" spans="1:87" ht="16.5" customHeight="1">
      <c r="C45" s="865" t="s">
        <v>119</v>
      </c>
      <c r="D45" s="845" t="s">
        <v>33</v>
      </c>
      <c r="E45" s="846"/>
      <c r="F45" s="846"/>
      <c r="G45" s="846"/>
      <c r="H45" s="847"/>
      <c r="I45" s="845" t="s">
        <v>34</v>
      </c>
      <c r="J45" s="846"/>
      <c r="K45" s="846"/>
      <c r="L45" s="847"/>
      <c r="M45" s="845" t="s">
        <v>35</v>
      </c>
      <c r="N45" s="846"/>
      <c r="O45" s="846"/>
      <c r="P45" s="847"/>
      <c r="Q45" s="845" t="s">
        <v>36</v>
      </c>
      <c r="R45" s="846"/>
      <c r="S45" s="846"/>
      <c r="T45" s="846"/>
      <c r="U45" s="847"/>
      <c r="V45" s="845" t="s">
        <v>37</v>
      </c>
      <c r="W45" s="846"/>
      <c r="X45" s="846"/>
      <c r="Y45" s="847"/>
      <c r="Z45" s="848" t="s">
        <v>38</v>
      </c>
      <c r="AA45" s="849"/>
      <c r="AB45" s="849"/>
      <c r="AC45" s="850"/>
      <c r="AD45" s="848" t="s">
        <v>39</v>
      </c>
      <c r="AE45" s="849"/>
      <c r="AF45" s="849"/>
      <c r="AG45" s="850"/>
      <c r="AH45" s="848" t="s">
        <v>40</v>
      </c>
      <c r="AI45" s="849"/>
      <c r="AJ45" s="849"/>
      <c r="AK45" s="849"/>
      <c r="AL45" s="850"/>
      <c r="AM45" s="848" t="s">
        <v>41</v>
      </c>
      <c r="AN45" s="849"/>
      <c r="AO45" s="849"/>
      <c r="AP45" s="850"/>
      <c r="AQ45" s="848" t="s">
        <v>42</v>
      </c>
      <c r="AR45" s="849"/>
      <c r="AS45" s="849"/>
      <c r="AT45" s="849"/>
      <c r="AU45" s="850"/>
      <c r="AV45" s="848" t="s">
        <v>43</v>
      </c>
      <c r="AW45" s="849"/>
      <c r="AX45" s="849"/>
      <c r="AY45" s="850"/>
      <c r="AZ45" s="848" t="s">
        <v>44</v>
      </c>
      <c r="BA45" s="849"/>
      <c r="BB45" s="849"/>
      <c r="BC45" s="928"/>
      <c r="BD45" s="931" t="s">
        <v>45</v>
      </c>
      <c r="BE45" s="932"/>
      <c r="BF45" s="932"/>
      <c r="BG45" s="933"/>
      <c r="BH45" s="931" t="s">
        <v>45</v>
      </c>
      <c r="BI45" s="932"/>
      <c r="BJ45" s="932"/>
      <c r="BK45" s="932"/>
      <c r="BL45" s="932"/>
      <c r="BM45" s="932"/>
      <c r="BN45" s="932"/>
      <c r="BO45" s="932"/>
      <c r="BP45" s="932"/>
      <c r="BQ45" s="932"/>
      <c r="BR45" s="932"/>
      <c r="BS45" s="933"/>
      <c r="BT45" s="824" t="s">
        <v>127</v>
      </c>
      <c r="BU45" s="825"/>
      <c r="BV45" s="797" t="s">
        <v>120</v>
      </c>
      <c r="BW45" s="798"/>
      <c r="BX45" s="798"/>
      <c r="BY45" s="798"/>
      <c r="BZ45" s="798"/>
      <c r="CA45" s="798"/>
      <c r="CB45" s="798"/>
      <c r="CC45" s="799"/>
      <c r="CD45" s="793" t="s">
        <v>113</v>
      </c>
      <c r="CE45" s="794"/>
      <c r="CF45" s="793" t="s">
        <v>121</v>
      </c>
      <c r="CG45" s="949" t="s">
        <v>112</v>
      </c>
      <c r="CH45" s="275"/>
    </row>
    <row r="46" spans="1:87" ht="20.25" customHeight="1" thickBot="1">
      <c r="C46" s="866"/>
      <c r="D46" s="25">
        <v>1</v>
      </c>
      <c r="E46" s="25">
        <v>8</v>
      </c>
      <c r="F46" s="25">
        <v>15</v>
      </c>
      <c r="G46" s="25">
        <v>22</v>
      </c>
      <c r="H46" s="25">
        <v>29</v>
      </c>
      <c r="I46" s="25">
        <v>6</v>
      </c>
      <c r="J46" s="25">
        <v>13</v>
      </c>
      <c r="K46" s="25">
        <v>20</v>
      </c>
      <c r="L46" s="25">
        <v>27</v>
      </c>
      <c r="M46" s="25">
        <v>3</v>
      </c>
      <c r="N46" s="25">
        <v>10</v>
      </c>
      <c r="O46" s="25">
        <v>17</v>
      </c>
      <c r="P46" s="25">
        <v>24</v>
      </c>
      <c r="Q46" s="25">
        <v>1</v>
      </c>
      <c r="R46" s="25">
        <v>8</v>
      </c>
      <c r="S46" s="25">
        <v>15</v>
      </c>
      <c r="T46" s="25">
        <v>22</v>
      </c>
      <c r="U46" s="25">
        <v>29</v>
      </c>
      <c r="V46" s="25">
        <v>5</v>
      </c>
      <c r="W46" s="25">
        <v>12</v>
      </c>
      <c r="X46" s="25">
        <v>19</v>
      </c>
      <c r="Y46" s="25">
        <v>26</v>
      </c>
      <c r="Z46" s="25">
        <v>2</v>
      </c>
      <c r="AA46" s="25">
        <v>9</v>
      </c>
      <c r="AB46" s="25">
        <v>16</v>
      </c>
      <c r="AC46" s="25">
        <v>23</v>
      </c>
      <c r="AD46" s="25">
        <v>2</v>
      </c>
      <c r="AE46" s="25">
        <v>9</v>
      </c>
      <c r="AF46" s="25">
        <v>16</v>
      </c>
      <c r="AG46" s="25">
        <v>23</v>
      </c>
      <c r="AH46" s="25">
        <v>30</v>
      </c>
      <c r="AI46" s="25">
        <v>6</v>
      </c>
      <c r="AJ46" s="25">
        <v>13</v>
      </c>
      <c r="AK46" s="25">
        <v>20</v>
      </c>
      <c r="AL46" s="25">
        <v>27</v>
      </c>
      <c r="AM46" s="25">
        <v>4</v>
      </c>
      <c r="AN46" s="25">
        <v>11</v>
      </c>
      <c r="AO46" s="25">
        <v>18</v>
      </c>
      <c r="AP46" s="25">
        <v>25</v>
      </c>
      <c r="AQ46" s="25">
        <v>1</v>
      </c>
      <c r="AR46" s="25">
        <v>8</v>
      </c>
      <c r="AS46" s="25">
        <v>15</v>
      </c>
      <c r="AT46" s="25">
        <v>22</v>
      </c>
      <c r="AU46" s="25">
        <v>29</v>
      </c>
      <c r="AV46" s="25">
        <v>6</v>
      </c>
      <c r="AW46" s="25">
        <v>13</v>
      </c>
      <c r="AX46" s="25">
        <v>20</v>
      </c>
      <c r="AY46" s="25">
        <v>27</v>
      </c>
      <c r="AZ46" s="25">
        <v>3</v>
      </c>
      <c r="BA46" s="25">
        <v>10</v>
      </c>
      <c r="BB46" s="25">
        <v>17</v>
      </c>
      <c r="BC46" s="27">
        <v>24</v>
      </c>
      <c r="BD46" s="946"/>
      <c r="BE46" s="947"/>
      <c r="BF46" s="947"/>
      <c r="BG46" s="948"/>
      <c r="BH46" s="934"/>
      <c r="BI46" s="935"/>
      <c r="BJ46" s="935"/>
      <c r="BK46" s="935"/>
      <c r="BL46" s="935"/>
      <c r="BM46" s="935"/>
      <c r="BN46" s="935"/>
      <c r="BO46" s="935"/>
      <c r="BP46" s="935"/>
      <c r="BQ46" s="935"/>
      <c r="BR46" s="935"/>
      <c r="BS46" s="936"/>
      <c r="BT46" s="826"/>
      <c r="BU46" s="827"/>
      <c r="BV46" s="800"/>
      <c r="BW46" s="801"/>
      <c r="BX46" s="801"/>
      <c r="BY46" s="801"/>
      <c r="BZ46" s="801"/>
      <c r="CA46" s="801"/>
      <c r="CB46" s="801"/>
      <c r="CC46" s="802"/>
      <c r="CD46" s="795"/>
      <c r="CE46" s="796"/>
      <c r="CF46" s="795"/>
      <c r="CG46" s="950"/>
      <c r="CH46" s="275"/>
    </row>
    <row r="47" spans="1:87" ht="18.75" customHeight="1" thickBot="1">
      <c r="C47" s="866"/>
      <c r="D47" s="26">
        <v>7</v>
      </c>
      <c r="E47" s="26">
        <v>14</v>
      </c>
      <c r="F47" s="26">
        <v>21</v>
      </c>
      <c r="G47" s="26">
        <v>28</v>
      </c>
      <c r="H47" s="26">
        <v>5</v>
      </c>
      <c r="I47" s="26">
        <v>12</v>
      </c>
      <c r="J47" s="26">
        <v>19</v>
      </c>
      <c r="K47" s="26">
        <v>26</v>
      </c>
      <c r="L47" s="26">
        <v>2</v>
      </c>
      <c r="M47" s="26">
        <v>9</v>
      </c>
      <c r="N47" s="26">
        <v>16</v>
      </c>
      <c r="O47" s="26">
        <v>23</v>
      </c>
      <c r="P47" s="26">
        <v>30</v>
      </c>
      <c r="Q47" s="26">
        <v>7</v>
      </c>
      <c r="R47" s="26">
        <v>14</v>
      </c>
      <c r="S47" s="26">
        <v>21</v>
      </c>
      <c r="T47" s="26">
        <v>28</v>
      </c>
      <c r="U47" s="26">
        <v>4</v>
      </c>
      <c r="V47" s="26">
        <v>11</v>
      </c>
      <c r="W47" s="26">
        <v>18</v>
      </c>
      <c r="X47" s="26">
        <v>25</v>
      </c>
      <c r="Y47" s="26">
        <v>1</v>
      </c>
      <c r="Z47" s="26">
        <v>8</v>
      </c>
      <c r="AA47" s="26">
        <v>15</v>
      </c>
      <c r="AB47" s="26">
        <v>22</v>
      </c>
      <c r="AC47" s="26">
        <v>1</v>
      </c>
      <c r="AD47" s="26">
        <v>8</v>
      </c>
      <c r="AE47" s="26">
        <v>15</v>
      </c>
      <c r="AF47" s="26">
        <v>22</v>
      </c>
      <c r="AG47" s="26">
        <v>29</v>
      </c>
      <c r="AH47" s="26">
        <v>5</v>
      </c>
      <c r="AI47" s="26">
        <v>12</v>
      </c>
      <c r="AJ47" s="26">
        <v>19</v>
      </c>
      <c r="AK47" s="26">
        <v>26</v>
      </c>
      <c r="AL47" s="26">
        <v>3</v>
      </c>
      <c r="AM47" s="26">
        <v>10</v>
      </c>
      <c r="AN47" s="26">
        <v>17</v>
      </c>
      <c r="AO47" s="26">
        <v>24</v>
      </c>
      <c r="AP47" s="26">
        <v>31</v>
      </c>
      <c r="AQ47" s="26">
        <v>7</v>
      </c>
      <c r="AR47" s="26">
        <v>14</v>
      </c>
      <c r="AS47" s="26">
        <v>21</v>
      </c>
      <c r="AT47" s="26">
        <v>28</v>
      </c>
      <c r="AU47" s="26">
        <v>5</v>
      </c>
      <c r="AV47" s="26">
        <v>12</v>
      </c>
      <c r="AW47" s="26">
        <v>19</v>
      </c>
      <c r="AX47" s="26">
        <v>26</v>
      </c>
      <c r="AY47" s="26">
        <v>2</v>
      </c>
      <c r="AZ47" s="26">
        <v>9</v>
      </c>
      <c r="BA47" s="26">
        <v>16</v>
      </c>
      <c r="BB47" s="26">
        <v>23</v>
      </c>
      <c r="BC47" s="28">
        <v>30</v>
      </c>
      <c r="BD47" s="946"/>
      <c r="BE47" s="947"/>
      <c r="BF47" s="947"/>
      <c r="BG47" s="948"/>
      <c r="BH47" s="937" t="s">
        <v>122</v>
      </c>
      <c r="BI47" s="938"/>
      <c r="BJ47" s="938"/>
      <c r="BK47" s="939"/>
      <c r="BL47" s="833" t="s">
        <v>123</v>
      </c>
      <c r="BM47" s="834"/>
      <c r="BN47" s="834"/>
      <c r="BO47" s="835"/>
      <c r="BP47" s="833" t="s">
        <v>124</v>
      </c>
      <c r="BQ47" s="834"/>
      <c r="BR47" s="834"/>
      <c r="BS47" s="835"/>
      <c r="BT47" s="826"/>
      <c r="BU47" s="827"/>
      <c r="BV47" s="800"/>
      <c r="BW47" s="801"/>
      <c r="BX47" s="801"/>
      <c r="BY47" s="801"/>
      <c r="BZ47" s="801"/>
      <c r="CA47" s="801"/>
      <c r="CB47" s="801"/>
      <c r="CC47" s="802"/>
      <c r="CD47" s="795"/>
      <c r="CE47" s="796"/>
      <c r="CF47" s="795"/>
      <c r="CG47" s="950"/>
      <c r="CH47" s="275"/>
    </row>
    <row r="48" spans="1:87" ht="20.25" customHeight="1">
      <c r="C48" s="866"/>
      <c r="D48" s="620">
        <v>1</v>
      </c>
      <c r="E48" s="620">
        <v>2</v>
      </c>
      <c r="F48" s="620">
        <v>3</v>
      </c>
      <c r="G48" s="620">
        <v>4</v>
      </c>
      <c r="H48" s="620">
        <v>5</v>
      </c>
      <c r="I48" s="620">
        <v>6</v>
      </c>
      <c r="J48" s="620">
        <v>7</v>
      </c>
      <c r="K48" s="620">
        <v>8</v>
      </c>
      <c r="L48" s="620">
        <v>9</v>
      </c>
      <c r="M48" s="620">
        <v>10</v>
      </c>
      <c r="N48" s="620">
        <v>11</v>
      </c>
      <c r="O48" s="620">
        <v>12</v>
      </c>
      <c r="P48" s="620">
        <v>13</v>
      </c>
      <c r="Q48" s="620">
        <v>14</v>
      </c>
      <c r="R48" s="620">
        <v>15</v>
      </c>
      <c r="S48" s="620">
        <v>16</v>
      </c>
      <c r="T48" s="620">
        <v>17</v>
      </c>
      <c r="U48" s="620">
        <v>18</v>
      </c>
      <c r="V48" s="620">
        <v>19</v>
      </c>
      <c r="W48" s="620">
        <v>20</v>
      </c>
      <c r="X48" s="620">
        <v>21</v>
      </c>
      <c r="Y48" s="620">
        <v>22</v>
      </c>
      <c r="Z48" s="620">
        <v>23</v>
      </c>
      <c r="AA48" s="620">
        <v>24</v>
      </c>
      <c r="AB48" s="620">
        <v>25</v>
      </c>
      <c r="AC48" s="620">
        <v>26</v>
      </c>
      <c r="AD48" s="620">
        <v>27</v>
      </c>
      <c r="AE48" s="620">
        <v>28</v>
      </c>
      <c r="AF48" s="620">
        <v>29</v>
      </c>
      <c r="AG48" s="620">
        <v>30</v>
      </c>
      <c r="AH48" s="620">
        <v>31</v>
      </c>
      <c r="AI48" s="620">
        <v>32</v>
      </c>
      <c r="AJ48" s="620">
        <v>33</v>
      </c>
      <c r="AK48" s="870">
        <v>34</v>
      </c>
      <c r="AL48" s="620">
        <v>35</v>
      </c>
      <c r="AM48" s="620">
        <v>36</v>
      </c>
      <c r="AN48" s="620">
        <v>37</v>
      </c>
      <c r="AO48" s="620">
        <v>38</v>
      </c>
      <c r="AP48" s="620">
        <v>39</v>
      </c>
      <c r="AQ48" s="620">
        <v>40</v>
      </c>
      <c r="AR48" s="620">
        <v>41</v>
      </c>
      <c r="AS48" s="620">
        <v>42</v>
      </c>
      <c r="AT48" s="620">
        <v>43</v>
      </c>
      <c r="AU48" s="620">
        <v>44</v>
      </c>
      <c r="AV48" s="620">
        <v>45</v>
      </c>
      <c r="AW48" s="620">
        <v>46</v>
      </c>
      <c r="AX48" s="620">
        <v>47</v>
      </c>
      <c r="AY48" s="620">
        <v>48</v>
      </c>
      <c r="AZ48" s="620">
        <v>49</v>
      </c>
      <c r="BA48" s="620">
        <v>50</v>
      </c>
      <c r="BB48" s="620">
        <v>51</v>
      </c>
      <c r="BC48" s="620">
        <v>52</v>
      </c>
      <c r="BD48" s="946"/>
      <c r="BE48" s="947"/>
      <c r="BF48" s="947"/>
      <c r="BG48" s="948"/>
      <c r="BH48" s="940"/>
      <c r="BI48" s="941"/>
      <c r="BJ48" s="941"/>
      <c r="BK48" s="942"/>
      <c r="BL48" s="836"/>
      <c r="BM48" s="837"/>
      <c r="BN48" s="837"/>
      <c r="BO48" s="838"/>
      <c r="BP48" s="836"/>
      <c r="BQ48" s="837"/>
      <c r="BR48" s="837"/>
      <c r="BS48" s="838"/>
      <c r="BT48" s="826"/>
      <c r="BU48" s="827"/>
      <c r="BV48" s="789" t="s">
        <v>128</v>
      </c>
      <c r="BW48" s="790"/>
      <c r="BX48" s="789" t="s">
        <v>129</v>
      </c>
      <c r="BY48" s="790"/>
      <c r="BZ48" s="789" t="s">
        <v>130</v>
      </c>
      <c r="CA48" s="790"/>
      <c r="CB48" s="789" t="s">
        <v>185</v>
      </c>
      <c r="CC48" s="790"/>
      <c r="CD48" s="795"/>
      <c r="CE48" s="796"/>
      <c r="CF48" s="795"/>
      <c r="CG48" s="950"/>
      <c r="CH48" s="275"/>
    </row>
    <row r="49" spans="2:92" ht="149.25" customHeight="1" thickBot="1">
      <c r="C49" s="866"/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  <c r="AC49" s="621"/>
      <c r="AD49" s="621"/>
      <c r="AE49" s="621"/>
      <c r="AF49" s="621"/>
      <c r="AG49" s="621"/>
      <c r="AH49" s="621"/>
      <c r="AI49" s="621"/>
      <c r="AJ49" s="621"/>
      <c r="AK49" s="871"/>
      <c r="AL49" s="621"/>
      <c r="AM49" s="621"/>
      <c r="AN49" s="621"/>
      <c r="AO49" s="621"/>
      <c r="AP49" s="621"/>
      <c r="AQ49" s="621"/>
      <c r="AR49" s="621"/>
      <c r="AS49" s="621"/>
      <c r="AT49" s="621"/>
      <c r="AU49" s="621"/>
      <c r="AV49" s="621"/>
      <c r="AW49" s="621"/>
      <c r="AX49" s="621"/>
      <c r="AY49" s="621"/>
      <c r="AZ49" s="621"/>
      <c r="BA49" s="621"/>
      <c r="BB49" s="621"/>
      <c r="BC49" s="621"/>
      <c r="BD49" s="946"/>
      <c r="BE49" s="947"/>
      <c r="BF49" s="947"/>
      <c r="BG49" s="948"/>
      <c r="BH49" s="943"/>
      <c r="BI49" s="944"/>
      <c r="BJ49" s="944"/>
      <c r="BK49" s="945"/>
      <c r="BL49" s="839"/>
      <c r="BM49" s="840"/>
      <c r="BN49" s="840"/>
      <c r="BO49" s="841"/>
      <c r="BP49" s="839"/>
      <c r="BQ49" s="840"/>
      <c r="BR49" s="840"/>
      <c r="BS49" s="841"/>
      <c r="BT49" s="828"/>
      <c r="BU49" s="829"/>
      <c r="BV49" s="791"/>
      <c r="BW49" s="792"/>
      <c r="BX49" s="791"/>
      <c r="BY49" s="792"/>
      <c r="BZ49" s="791"/>
      <c r="CA49" s="792"/>
      <c r="CB49" s="791"/>
      <c r="CC49" s="792"/>
      <c r="CD49" s="795"/>
      <c r="CE49" s="796"/>
      <c r="CF49" s="795"/>
      <c r="CG49" s="950"/>
      <c r="CH49" s="275"/>
    </row>
    <row r="50" spans="2:92" ht="14.25" customHeight="1" thickBot="1">
      <c r="C50" s="867"/>
      <c r="D50" s="622"/>
      <c r="E50" s="622"/>
      <c r="F50" s="622"/>
      <c r="G50" s="622"/>
      <c r="H50" s="622"/>
      <c r="I50" s="622"/>
      <c r="J50" s="622"/>
      <c r="K50" s="622"/>
      <c r="L50" s="622"/>
      <c r="M50" s="622"/>
      <c r="N50" s="622"/>
      <c r="O50" s="622"/>
      <c r="P50" s="622"/>
      <c r="Q50" s="622"/>
      <c r="R50" s="622"/>
      <c r="S50" s="622"/>
      <c r="T50" s="622"/>
      <c r="U50" s="622"/>
      <c r="V50" s="622"/>
      <c r="W50" s="622"/>
      <c r="X50" s="622"/>
      <c r="Y50" s="622"/>
      <c r="Z50" s="622"/>
      <c r="AA50" s="622"/>
      <c r="AB50" s="622"/>
      <c r="AC50" s="622"/>
      <c r="AD50" s="622"/>
      <c r="AE50" s="622"/>
      <c r="AF50" s="622"/>
      <c r="AG50" s="622"/>
      <c r="AH50" s="622"/>
      <c r="AI50" s="622"/>
      <c r="AJ50" s="622"/>
      <c r="AK50" s="872"/>
      <c r="AL50" s="622"/>
      <c r="AM50" s="622"/>
      <c r="AN50" s="622"/>
      <c r="AO50" s="622"/>
      <c r="AP50" s="622"/>
      <c r="AQ50" s="622"/>
      <c r="AR50" s="622"/>
      <c r="AS50" s="622"/>
      <c r="AT50" s="622"/>
      <c r="AU50" s="622"/>
      <c r="AV50" s="622"/>
      <c r="AW50" s="622"/>
      <c r="AX50" s="622"/>
      <c r="AY50" s="622"/>
      <c r="AZ50" s="622"/>
      <c r="BA50" s="622"/>
      <c r="BB50" s="622"/>
      <c r="BC50" s="622"/>
      <c r="BD50" s="934"/>
      <c r="BE50" s="935"/>
      <c r="BF50" s="935"/>
      <c r="BG50" s="936"/>
      <c r="BH50" s="830" t="s">
        <v>125</v>
      </c>
      <c r="BI50" s="832"/>
      <c r="BJ50" s="891" t="s">
        <v>126</v>
      </c>
      <c r="BK50" s="831"/>
      <c r="BL50" s="830" t="s">
        <v>125</v>
      </c>
      <c r="BM50" s="831"/>
      <c r="BN50" s="832" t="s">
        <v>126</v>
      </c>
      <c r="BO50" s="831"/>
      <c r="BP50" s="830" t="s">
        <v>125</v>
      </c>
      <c r="BQ50" s="832"/>
      <c r="BR50" s="891" t="s">
        <v>126</v>
      </c>
      <c r="BS50" s="832"/>
      <c r="BT50" s="785" t="s">
        <v>125</v>
      </c>
      <c r="BU50" s="786"/>
      <c r="BV50" s="785" t="s">
        <v>125</v>
      </c>
      <c r="BW50" s="786"/>
      <c r="BX50" s="785" t="s">
        <v>125</v>
      </c>
      <c r="BY50" s="786"/>
      <c r="BZ50" s="785" t="s">
        <v>125</v>
      </c>
      <c r="CA50" s="786"/>
      <c r="CB50" s="785" t="s">
        <v>125</v>
      </c>
      <c r="CC50" s="786"/>
      <c r="CD50" s="785" t="s">
        <v>125</v>
      </c>
      <c r="CE50" s="786"/>
      <c r="CF50" s="58" t="s">
        <v>125</v>
      </c>
      <c r="CG50" s="278" t="s">
        <v>125</v>
      </c>
      <c r="CH50" s="275"/>
    </row>
    <row r="51" spans="2:92" ht="20.25" customHeight="1" thickBot="1">
      <c r="C51" s="228">
        <v>1</v>
      </c>
      <c r="D51" s="229"/>
      <c r="E51" s="229"/>
      <c r="F51" s="229"/>
      <c r="G51" s="229"/>
      <c r="H51" s="229"/>
      <c r="I51" s="229"/>
      <c r="J51" s="229"/>
      <c r="K51" s="229"/>
      <c r="L51" s="230"/>
      <c r="M51" s="229"/>
      <c r="N51" s="229"/>
      <c r="O51" s="229"/>
      <c r="P51" s="229"/>
      <c r="Q51" s="229"/>
      <c r="R51" s="229"/>
      <c r="S51" s="229"/>
      <c r="T51" s="229"/>
      <c r="U51" s="231" t="s">
        <v>46</v>
      </c>
      <c r="V51" s="231" t="s">
        <v>46</v>
      </c>
      <c r="W51" s="232"/>
      <c r="X51" s="232"/>
      <c r="Y51" s="232"/>
      <c r="Z51" s="232"/>
      <c r="AA51" s="232"/>
      <c r="AB51" s="232"/>
      <c r="AC51" s="232"/>
      <c r="AD51" s="232"/>
      <c r="AE51" s="232"/>
      <c r="AF51" s="229"/>
      <c r="AG51" s="229"/>
      <c r="AH51" s="230"/>
      <c r="AI51" s="233"/>
      <c r="AJ51" s="234" t="s">
        <v>224</v>
      </c>
      <c r="AK51" s="234" t="s">
        <v>224</v>
      </c>
      <c r="AL51" s="229"/>
      <c r="AM51" s="229"/>
      <c r="AN51" s="229"/>
      <c r="AO51" s="235"/>
      <c r="AP51" s="235"/>
      <c r="AQ51" s="236"/>
      <c r="AR51" s="236"/>
      <c r="AS51" s="235"/>
      <c r="AT51" s="237" t="s">
        <v>47</v>
      </c>
      <c r="AU51" s="231" t="s">
        <v>46</v>
      </c>
      <c r="AV51" s="231" t="s">
        <v>46</v>
      </c>
      <c r="AW51" s="231" t="s">
        <v>46</v>
      </c>
      <c r="AX51" s="231" t="s">
        <v>46</v>
      </c>
      <c r="AY51" s="231" t="s">
        <v>46</v>
      </c>
      <c r="AZ51" s="231" t="s">
        <v>46</v>
      </c>
      <c r="BA51" s="231" t="s">
        <v>46</v>
      </c>
      <c r="BB51" s="231" t="s">
        <v>46</v>
      </c>
      <c r="BC51" s="238" t="s">
        <v>46</v>
      </c>
      <c r="BD51" s="924">
        <v>1</v>
      </c>
      <c r="BE51" s="925"/>
      <c r="BF51" s="925"/>
      <c r="BG51" s="926"/>
      <c r="BH51" s="787">
        <f>COUNTIF(D51:BC51,"")</f>
        <v>38</v>
      </c>
      <c r="BI51" s="807"/>
      <c r="BJ51" s="806">
        <f>BH51*36</f>
        <v>1368</v>
      </c>
      <c r="BK51" s="788"/>
      <c r="BL51" s="787">
        <f>COUNTIF(D51:T51,"")</f>
        <v>17</v>
      </c>
      <c r="BM51" s="807"/>
      <c r="BN51" s="806">
        <f>BL51*36</f>
        <v>612</v>
      </c>
      <c r="BO51" s="788"/>
      <c r="BP51" s="787">
        <f>COUNTIF(U51:BC51,"")</f>
        <v>21</v>
      </c>
      <c r="BQ51" s="807"/>
      <c r="BR51" s="806">
        <f>BP51*36</f>
        <v>756</v>
      </c>
      <c r="BS51" s="788"/>
      <c r="BT51" s="787">
        <f>COUNTIF(D51:BC51,"Э")</f>
        <v>1</v>
      </c>
      <c r="BU51" s="788"/>
      <c r="BV51" s="787">
        <f>COUNTIF(D51:BC51,"УП")</f>
        <v>2</v>
      </c>
      <c r="BW51" s="788"/>
      <c r="BX51" s="787">
        <f>COUNTIF(D51:BC51,"ПП")</f>
        <v>0</v>
      </c>
      <c r="BY51" s="788"/>
      <c r="BZ51" s="787">
        <f>COUNTIF(D51:BC51,"Д")</f>
        <v>0</v>
      </c>
      <c r="CA51" s="788"/>
      <c r="CB51" s="787">
        <f>COUNTIF(D51:BC51,"V")</f>
        <v>0</v>
      </c>
      <c r="CC51" s="788"/>
      <c r="CD51" s="787">
        <f>COUNTIF(D51:BC51,"Г")</f>
        <v>0</v>
      </c>
      <c r="CE51" s="788"/>
      <c r="CF51" s="57">
        <f>COUNTIF(D51:BC51,"К")</f>
        <v>11</v>
      </c>
      <c r="CG51" s="279">
        <f>BH51+BT51+BV51+BZ51+BX51+CB51+CD51+CF51</f>
        <v>52</v>
      </c>
      <c r="CH51" s="275"/>
    </row>
    <row r="52" spans="2:92" ht="20.25" customHeight="1" thickBot="1">
      <c r="C52" s="228">
        <v>2</v>
      </c>
      <c r="D52" s="229"/>
      <c r="E52" s="229"/>
      <c r="F52" s="229"/>
      <c r="G52" s="229"/>
      <c r="H52" s="229"/>
      <c r="I52" s="229"/>
      <c r="J52" s="229"/>
      <c r="K52" s="229"/>
      <c r="L52" s="230"/>
      <c r="M52" s="232"/>
      <c r="N52" s="232"/>
      <c r="O52" s="239"/>
      <c r="P52" s="239"/>
      <c r="Q52" s="237" t="s">
        <v>47</v>
      </c>
      <c r="R52" s="240" t="s">
        <v>225</v>
      </c>
      <c r="S52" s="240" t="s">
        <v>225</v>
      </c>
      <c r="T52" s="240" t="s">
        <v>225</v>
      </c>
      <c r="U52" s="231" t="s">
        <v>46</v>
      </c>
      <c r="V52" s="231" t="s">
        <v>46</v>
      </c>
      <c r="W52" s="241"/>
      <c r="X52" s="241"/>
      <c r="Y52" s="241"/>
      <c r="Z52" s="241"/>
      <c r="AA52" s="234" t="s">
        <v>224</v>
      </c>
      <c r="AB52" s="234" t="s">
        <v>224</v>
      </c>
      <c r="AC52" s="242"/>
      <c r="AD52" s="241"/>
      <c r="AE52" s="243"/>
      <c r="AF52" s="243"/>
      <c r="AG52" s="244"/>
      <c r="AH52" s="245"/>
      <c r="AI52" s="229"/>
      <c r="AJ52" s="230"/>
      <c r="AK52" s="246"/>
      <c r="AL52" s="235"/>
      <c r="AM52" s="235"/>
      <c r="AN52" s="235"/>
      <c r="AO52" s="235"/>
      <c r="AP52" s="235"/>
      <c r="AQ52" s="235"/>
      <c r="AR52" s="235"/>
      <c r="AS52" s="235"/>
      <c r="AT52" s="235"/>
      <c r="AU52" s="237" t="s">
        <v>47</v>
      </c>
      <c r="AV52" s="231" t="s">
        <v>46</v>
      </c>
      <c r="AW52" s="231" t="s">
        <v>46</v>
      </c>
      <c r="AX52" s="231" t="s">
        <v>46</v>
      </c>
      <c r="AY52" s="231" t="s">
        <v>46</v>
      </c>
      <c r="AZ52" s="231" t="s">
        <v>46</v>
      </c>
      <c r="BA52" s="231" t="s">
        <v>46</v>
      </c>
      <c r="BB52" s="247" t="s">
        <v>46</v>
      </c>
      <c r="BC52" s="238" t="s">
        <v>46</v>
      </c>
      <c r="BD52" s="787">
        <v>2</v>
      </c>
      <c r="BE52" s="807"/>
      <c r="BF52" s="807"/>
      <c r="BG52" s="788"/>
      <c r="BH52" s="787">
        <f>COUNTIF(D52:BC52,"")</f>
        <v>35</v>
      </c>
      <c r="BI52" s="807"/>
      <c r="BJ52" s="806">
        <f>BH52*36</f>
        <v>1260</v>
      </c>
      <c r="BK52" s="788"/>
      <c r="BL52" s="787">
        <f>COUNTIF(D52:T52,"")</f>
        <v>13</v>
      </c>
      <c r="BM52" s="807"/>
      <c r="BN52" s="806">
        <f>BL52*36</f>
        <v>468</v>
      </c>
      <c r="BO52" s="788"/>
      <c r="BP52" s="787">
        <f>COUNTIF(U52:BC52,"")</f>
        <v>22</v>
      </c>
      <c r="BQ52" s="807"/>
      <c r="BR52" s="806">
        <f>BP52*36</f>
        <v>792</v>
      </c>
      <c r="BS52" s="788"/>
      <c r="BT52" s="787">
        <f>COUNTIF(D52:BC52,"Э")</f>
        <v>2</v>
      </c>
      <c r="BU52" s="788"/>
      <c r="BV52" s="787">
        <f>COUNTIF(D52:BC52,"УП")</f>
        <v>2</v>
      </c>
      <c r="BW52" s="788"/>
      <c r="BX52" s="787">
        <f>COUNTIF(D52:BC52,"ПП")</f>
        <v>3</v>
      </c>
      <c r="BY52" s="788"/>
      <c r="BZ52" s="787">
        <f>COUNTIF(D52:BC52,"Д")</f>
        <v>0</v>
      </c>
      <c r="CA52" s="788"/>
      <c r="CB52" s="787">
        <f>COUNTIF(D52:BC52,"V")</f>
        <v>0</v>
      </c>
      <c r="CC52" s="788"/>
      <c r="CD52" s="787">
        <f>COUNTIF(D52:BC52,"Г")</f>
        <v>0</v>
      </c>
      <c r="CE52" s="788"/>
      <c r="CF52" s="57">
        <f>COUNTIF(D52:BC52,"К")</f>
        <v>10</v>
      </c>
      <c r="CG52" s="279">
        <f>BH52+BT52+BV52+BZ52+BX52+CB52+CD52+CF52</f>
        <v>52</v>
      </c>
      <c r="CH52" s="275"/>
    </row>
    <row r="53" spans="2:92" ht="20.25" customHeight="1" thickBot="1">
      <c r="C53" s="228">
        <v>3</v>
      </c>
      <c r="D53" s="248"/>
      <c r="E53" s="249"/>
      <c r="F53" s="249"/>
      <c r="G53" s="249"/>
      <c r="H53" s="250"/>
      <c r="I53" s="249"/>
      <c r="J53" s="251"/>
      <c r="K53" s="251"/>
      <c r="L53" s="252"/>
      <c r="M53" s="251"/>
      <c r="N53" s="251"/>
      <c r="O53" s="251"/>
      <c r="P53" s="251"/>
      <c r="Q53" s="237" t="s">
        <v>47</v>
      </c>
      <c r="R53" s="240" t="s">
        <v>225</v>
      </c>
      <c r="S53" s="240" t="s">
        <v>225</v>
      </c>
      <c r="T53" s="240" t="s">
        <v>225</v>
      </c>
      <c r="U53" s="231" t="s">
        <v>46</v>
      </c>
      <c r="V53" s="231" t="s">
        <v>46</v>
      </c>
      <c r="W53" s="241"/>
      <c r="X53" s="241"/>
      <c r="Y53" s="241"/>
      <c r="Z53" s="241"/>
      <c r="AA53" s="232"/>
      <c r="AB53" s="232"/>
      <c r="AC53" s="232"/>
      <c r="AD53" s="232"/>
      <c r="AE53" s="232"/>
      <c r="AF53" s="237" t="s">
        <v>47</v>
      </c>
      <c r="AG53" s="240" t="s">
        <v>225</v>
      </c>
      <c r="AH53" s="240" t="s">
        <v>225</v>
      </c>
      <c r="AI53" s="240" t="s">
        <v>225</v>
      </c>
      <c r="AJ53" s="240" t="s">
        <v>225</v>
      </c>
      <c r="AK53" s="253" t="s">
        <v>49</v>
      </c>
      <c r="AL53" s="253" t="s">
        <v>49</v>
      </c>
      <c r="AM53" s="253" t="s">
        <v>49</v>
      </c>
      <c r="AN53" s="253" t="s">
        <v>49</v>
      </c>
      <c r="AO53" s="254" t="s">
        <v>48</v>
      </c>
      <c r="AP53" s="254" t="s">
        <v>48</v>
      </c>
      <c r="AQ53" s="254" t="s">
        <v>48</v>
      </c>
      <c r="AR53" s="254" t="s">
        <v>48</v>
      </c>
      <c r="AS53" s="255" t="s">
        <v>226</v>
      </c>
      <c r="AT53" s="255" t="s">
        <v>226</v>
      </c>
      <c r="AU53" s="256"/>
      <c r="AV53" s="256"/>
      <c r="AW53" s="256"/>
      <c r="AX53" s="256"/>
      <c r="AY53" s="256"/>
      <c r="AZ53" s="256"/>
      <c r="BA53" s="256"/>
      <c r="BB53" s="256"/>
      <c r="BC53" s="257"/>
      <c r="BD53" s="804">
        <v>3</v>
      </c>
      <c r="BE53" s="890"/>
      <c r="BF53" s="890"/>
      <c r="BG53" s="805"/>
      <c r="BH53" s="812">
        <f>COUNTIF(D53:AT53,"")+COUNTIF(D53:AT53,"оу")</f>
        <v>22</v>
      </c>
      <c r="BI53" s="813"/>
      <c r="BJ53" s="810">
        <f>BH53*36</f>
        <v>792</v>
      </c>
      <c r="BK53" s="811"/>
      <c r="BL53" s="812">
        <f>COUNTIF(D53:T53,"")+COUNTIF(D53:T53,"оу")</f>
        <v>13</v>
      </c>
      <c r="BM53" s="813"/>
      <c r="BN53" s="810">
        <f>BL53*36</f>
        <v>468</v>
      </c>
      <c r="BO53" s="811"/>
      <c r="BP53" s="812">
        <f>COUNTIF(U53:AT53,"")</f>
        <v>9</v>
      </c>
      <c r="BQ53" s="813"/>
      <c r="BR53" s="810">
        <f>BP53*36</f>
        <v>324</v>
      </c>
      <c r="BS53" s="811"/>
      <c r="BT53" s="804">
        <f>COUNTIF(D53:BC53,"Э")</f>
        <v>2</v>
      </c>
      <c r="BU53" s="805"/>
      <c r="BV53" s="787">
        <f>COUNTIF(D53:BC53,"УП")</f>
        <v>0</v>
      </c>
      <c r="BW53" s="788"/>
      <c r="BX53" s="787">
        <f>COUNTIF(D53:BC53,"ПП")</f>
        <v>7</v>
      </c>
      <c r="BY53" s="788"/>
      <c r="BZ53" s="804">
        <f>COUNTIF(D53:BC53,"Д")</f>
        <v>4</v>
      </c>
      <c r="CA53" s="805"/>
      <c r="CB53" s="804">
        <f>COUNTIF(D53:BC53,"П")</f>
        <v>4</v>
      </c>
      <c r="CC53" s="805"/>
      <c r="CD53" s="787">
        <f>COUNTIF(D53:BC53,"Г")</f>
        <v>2</v>
      </c>
      <c r="CE53" s="788"/>
      <c r="CF53" s="59">
        <f>COUNTIF(D53:BC53,"К")</f>
        <v>2</v>
      </c>
      <c r="CG53" s="280">
        <f>BH53+BT53+BV53+BZ53+BX53+CB53+CD53+CF53</f>
        <v>43</v>
      </c>
      <c r="CH53" s="275"/>
    </row>
    <row r="54" spans="2:92" ht="18" customHeight="1" thickBot="1">
      <c r="C54" s="29"/>
      <c r="D54" s="29"/>
      <c r="E54" s="29"/>
      <c r="F54" s="29"/>
      <c r="G54" s="29"/>
      <c r="H54" s="29"/>
      <c r="I54" s="29"/>
      <c r="J54" s="29"/>
      <c r="K54" s="29"/>
      <c r="L54" s="30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30"/>
      <c r="AF54" s="29"/>
      <c r="AG54" s="29"/>
      <c r="AH54" s="29"/>
      <c r="AI54" s="29"/>
      <c r="AJ54" s="29"/>
      <c r="AK54" s="29"/>
      <c r="AL54" s="29"/>
      <c r="AM54" s="29"/>
      <c r="AN54" s="29"/>
      <c r="AO54" s="125"/>
      <c r="AP54" s="31"/>
      <c r="AQ54" s="32"/>
      <c r="AR54" s="32"/>
      <c r="AS54" s="32"/>
      <c r="AT54" s="32"/>
      <c r="AU54" s="5"/>
      <c r="AV54" s="1"/>
      <c r="AW54" s="1"/>
      <c r="AX54" s="1"/>
      <c r="AY54" s="1"/>
      <c r="AZ54" s="892"/>
      <c r="BA54" s="892"/>
      <c r="BB54" s="892"/>
      <c r="BC54" s="893"/>
      <c r="BD54" s="662" t="s">
        <v>55</v>
      </c>
      <c r="BE54" s="658"/>
      <c r="BF54" s="658"/>
      <c r="BG54" s="895"/>
      <c r="BH54" s="662">
        <f>SUM(BH51:BI53)</f>
        <v>95</v>
      </c>
      <c r="BI54" s="658"/>
      <c r="BJ54" s="657">
        <f>SUM(BJ51:BK53)</f>
        <v>3420</v>
      </c>
      <c r="BK54" s="658"/>
      <c r="BL54" s="662">
        <f>SUM(BL51:BM53)</f>
        <v>43</v>
      </c>
      <c r="BM54" s="658"/>
      <c r="BN54" s="657">
        <f>SUM(BN51:BO53)</f>
        <v>1548</v>
      </c>
      <c r="BO54" s="658"/>
      <c r="BP54" s="662">
        <f>SUM(BP51:BQ53)</f>
        <v>52</v>
      </c>
      <c r="BQ54" s="658"/>
      <c r="BR54" s="657">
        <f>SUM(BR51:BS53)</f>
        <v>1872</v>
      </c>
      <c r="BS54" s="658"/>
      <c r="BT54" s="803">
        <f>SUM(BT51:BU53)</f>
        <v>5</v>
      </c>
      <c r="BU54" s="803"/>
      <c r="BV54" s="803">
        <f>SUM(BV51:BW53)</f>
        <v>4</v>
      </c>
      <c r="BW54" s="803"/>
      <c r="BX54" s="803">
        <f>SUM(BX51:BY53)</f>
        <v>10</v>
      </c>
      <c r="BY54" s="803"/>
      <c r="BZ54" s="803">
        <f>SUM(BZ51:CA53)</f>
        <v>4</v>
      </c>
      <c r="CA54" s="803"/>
      <c r="CB54" s="803">
        <f>SUM(CB51:CC53)</f>
        <v>4</v>
      </c>
      <c r="CC54" s="803"/>
      <c r="CD54" s="803">
        <f>SUM(CD51:CE53)</f>
        <v>2</v>
      </c>
      <c r="CE54" s="803"/>
      <c r="CF54" s="60">
        <f>SUM(CF51:CF53)</f>
        <v>23</v>
      </c>
      <c r="CG54" s="281">
        <f>SUM(CG51:CG53)</f>
        <v>147</v>
      </c>
      <c r="CH54" s="275"/>
    </row>
    <row r="55" spans="2:92" ht="15.75" customHeight="1">
      <c r="C55" s="33"/>
      <c r="D55" s="35" t="s">
        <v>46</v>
      </c>
      <c r="E55" s="22"/>
      <c r="F55" s="619" t="s">
        <v>133</v>
      </c>
      <c r="G55" s="619"/>
      <c r="H55" s="619"/>
      <c r="I55" s="619"/>
      <c r="J55" s="619"/>
      <c r="K55" s="619"/>
      <c r="L55" s="619"/>
      <c r="M55" s="619"/>
      <c r="N55" s="619"/>
      <c r="O55" s="619"/>
      <c r="P55" s="619"/>
      <c r="Q55" s="619"/>
      <c r="R55" s="619"/>
      <c r="S55" s="619"/>
      <c r="T55" s="619"/>
      <c r="U55" s="22"/>
      <c r="V55" s="38" t="s">
        <v>49</v>
      </c>
      <c r="W55" s="21" t="s">
        <v>92</v>
      </c>
      <c r="X55" s="894" t="s">
        <v>201</v>
      </c>
      <c r="Y55" s="894"/>
      <c r="Z55" s="894"/>
      <c r="AA55" s="894"/>
      <c r="AB55" s="894"/>
      <c r="AC55" s="894"/>
      <c r="AD55" s="894"/>
      <c r="AE55" s="894"/>
      <c r="AF55" s="894"/>
      <c r="AG55" s="894"/>
      <c r="AH55" s="894"/>
      <c r="AI55" s="894"/>
      <c r="AJ55" s="894"/>
      <c r="AK55" s="894"/>
      <c r="AL55" s="894"/>
      <c r="AM55" s="894"/>
      <c r="AN55" s="894"/>
      <c r="AO55" s="894"/>
      <c r="AP55" s="894"/>
      <c r="AQ55" s="894"/>
      <c r="AR55" s="894"/>
      <c r="AS55" s="22"/>
      <c r="AT55" s="19" t="s">
        <v>48</v>
      </c>
      <c r="AU55" s="897" t="s">
        <v>183</v>
      </c>
      <c r="AV55" s="898"/>
      <c r="AW55" s="898"/>
      <c r="AX55" s="898"/>
      <c r="AY55" s="898"/>
      <c r="AZ55" s="898"/>
      <c r="BA55" s="898"/>
      <c r="BB55" s="898"/>
      <c r="BC55" s="898"/>
      <c r="BD55" s="258"/>
      <c r="BE55" s="258"/>
      <c r="BF55" s="258"/>
      <c r="BG55" s="258"/>
      <c r="BH55" s="11"/>
      <c r="BI55" s="11"/>
      <c r="BJ55" s="11"/>
      <c r="BK55" s="11"/>
      <c r="BL55" s="11"/>
      <c r="BM55" s="11"/>
      <c r="BW55" s="8"/>
    </row>
    <row r="56" spans="2:92" ht="15.75" customHeight="1">
      <c r="C56" s="33"/>
      <c r="D56" s="36" t="s">
        <v>47</v>
      </c>
      <c r="E56" s="22"/>
      <c r="F56" s="619" t="s">
        <v>132</v>
      </c>
      <c r="G56" s="619"/>
      <c r="H56" s="619"/>
      <c r="I56" s="619"/>
      <c r="J56" s="619"/>
      <c r="K56" s="619"/>
      <c r="L56" s="619"/>
      <c r="M56" s="619"/>
      <c r="N56" s="619"/>
      <c r="O56" s="619"/>
      <c r="P56" s="619"/>
      <c r="Q56" s="619"/>
      <c r="R56" s="619"/>
      <c r="S56" s="619"/>
      <c r="T56" s="619"/>
      <c r="U56" s="22"/>
      <c r="V56" s="90" t="s">
        <v>225</v>
      </c>
      <c r="W56" s="21" t="s">
        <v>91</v>
      </c>
      <c r="X56" s="894" t="s">
        <v>202</v>
      </c>
      <c r="Y56" s="894"/>
      <c r="Z56" s="894"/>
      <c r="AA56" s="894"/>
      <c r="AB56" s="894"/>
      <c r="AC56" s="894"/>
      <c r="AD56" s="894"/>
      <c r="AE56" s="894"/>
      <c r="AF56" s="894"/>
      <c r="AG56" s="894"/>
      <c r="AH56" s="894"/>
      <c r="AI56" s="894"/>
      <c r="AJ56" s="894"/>
      <c r="AK56" s="894"/>
      <c r="AL56" s="894"/>
      <c r="AM56" s="894"/>
      <c r="AN56" s="894"/>
      <c r="AO56" s="894"/>
      <c r="AP56" s="894"/>
      <c r="AQ56" s="894"/>
      <c r="AR56" s="894"/>
      <c r="AS56" s="22"/>
      <c r="AT56" s="9" t="s">
        <v>226</v>
      </c>
      <c r="AU56" s="897" t="s">
        <v>184</v>
      </c>
      <c r="AV56" s="898"/>
      <c r="AW56" s="898"/>
      <c r="AX56" s="898"/>
      <c r="AY56" s="898"/>
      <c r="AZ56" s="898"/>
      <c r="BA56" s="898"/>
      <c r="BB56" s="898"/>
      <c r="BC56" s="898"/>
      <c r="BD56" s="258"/>
      <c r="BE56" s="258"/>
      <c r="BF56" s="258"/>
      <c r="BG56" s="258"/>
      <c r="BH56" s="22"/>
      <c r="BI56" s="22"/>
      <c r="BJ56" s="22"/>
      <c r="BK56" s="22"/>
      <c r="BL56" s="22"/>
      <c r="BM56" s="22"/>
      <c r="BN56" s="22"/>
      <c r="BO56" s="22"/>
    </row>
    <row r="57" spans="2:92" ht="20.25" customHeight="1">
      <c r="C57" s="34"/>
      <c r="D57" s="10"/>
      <c r="E57" s="22"/>
      <c r="F57" s="619" t="s">
        <v>131</v>
      </c>
      <c r="G57" s="619"/>
      <c r="H57" s="619"/>
      <c r="I57" s="619"/>
      <c r="J57" s="619"/>
      <c r="K57" s="619"/>
      <c r="L57" s="619"/>
      <c r="M57" s="619"/>
      <c r="N57" s="619"/>
      <c r="O57" s="619"/>
      <c r="P57" s="619"/>
      <c r="Q57" s="619"/>
      <c r="R57" s="619"/>
      <c r="S57" s="619"/>
      <c r="T57" s="619"/>
      <c r="U57" s="22"/>
      <c r="V57" s="37" t="s">
        <v>224</v>
      </c>
      <c r="W57" s="22"/>
      <c r="X57" s="619" t="s">
        <v>151</v>
      </c>
      <c r="Y57" s="619"/>
      <c r="Z57" s="619"/>
      <c r="AA57" s="619"/>
      <c r="AB57" s="619"/>
      <c r="AC57" s="619"/>
      <c r="AD57" s="619"/>
      <c r="AE57" s="619"/>
      <c r="AF57" s="619"/>
      <c r="AG57" s="619"/>
      <c r="AH57" s="619"/>
      <c r="AI57" s="619"/>
      <c r="AJ57" s="619"/>
      <c r="AK57" s="619"/>
      <c r="AL57" s="619"/>
      <c r="AM57" s="22"/>
      <c r="AN57" s="22"/>
      <c r="AO57" s="22"/>
      <c r="AP57" s="22"/>
      <c r="AQ57" s="22"/>
      <c r="AR57" s="22"/>
      <c r="AS57" s="22"/>
      <c r="AT57" s="5"/>
      <c r="AU57" s="5"/>
      <c r="AV57" s="1"/>
      <c r="AW57" s="1"/>
      <c r="AX57" s="1"/>
      <c r="AY57" s="1"/>
      <c r="AZ57" s="1"/>
      <c r="BA57" s="1"/>
      <c r="BB57" s="1"/>
      <c r="BC57" s="1"/>
      <c r="BD57" s="2"/>
      <c r="BE57" s="2"/>
      <c r="BF57" s="3"/>
      <c r="BG57" s="3"/>
      <c r="BH57" s="3"/>
      <c r="BI57" s="3"/>
      <c r="BJ57" s="3"/>
      <c r="BK57" s="3"/>
      <c r="BL57" s="3"/>
      <c r="BM57" s="4"/>
    </row>
    <row r="58" spans="2:92" ht="42.75" customHeight="1" thickBot="1">
      <c r="E58" s="896" t="s">
        <v>146</v>
      </c>
      <c r="F58" s="896"/>
      <c r="G58" s="896"/>
      <c r="H58" s="896"/>
      <c r="I58" s="896"/>
      <c r="J58" s="896"/>
      <c r="K58" s="896"/>
      <c r="L58" s="896"/>
      <c r="M58" s="896"/>
      <c r="N58" s="896"/>
      <c r="O58" s="896"/>
      <c r="P58" s="896"/>
      <c r="Q58" s="896"/>
      <c r="R58" s="896"/>
      <c r="S58" s="896"/>
      <c r="T58" s="896"/>
      <c r="U58" s="896"/>
      <c r="V58" s="896"/>
      <c r="W58" s="896"/>
      <c r="X58" s="896"/>
      <c r="Y58" s="896"/>
      <c r="Z58" s="896"/>
      <c r="AA58" s="896"/>
      <c r="AB58" s="896"/>
      <c r="AC58" s="896"/>
      <c r="AD58" s="896"/>
      <c r="AE58" s="896"/>
      <c r="AF58" s="896"/>
      <c r="AG58" s="896"/>
      <c r="AH58" s="896"/>
      <c r="AI58" s="896"/>
      <c r="AJ58" s="896"/>
      <c r="AK58" s="896"/>
      <c r="AL58" s="896"/>
      <c r="AM58" s="896"/>
      <c r="AN58" s="896"/>
      <c r="AO58" s="896"/>
      <c r="AP58" s="896"/>
      <c r="AQ58" s="896"/>
      <c r="AR58" s="896"/>
      <c r="AS58" s="896"/>
      <c r="AT58" s="896"/>
      <c r="AU58" s="896"/>
      <c r="AV58" s="896"/>
      <c r="AW58" s="896"/>
      <c r="AX58" s="896"/>
      <c r="AY58" s="896"/>
      <c r="AZ58" s="896"/>
      <c r="BA58" s="896"/>
      <c r="BB58" s="896"/>
      <c r="BC58" s="896"/>
      <c r="BD58" s="896"/>
      <c r="BE58" s="896"/>
      <c r="BF58" s="896"/>
      <c r="BG58" s="896"/>
      <c r="BH58" s="896"/>
      <c r="BI58" s="896"/>
      <c r="BJ58" s="896"/>
      <c r="BK58" s="896"/>
      <c r="BL58" s="896"/>
      <c r="BM58" s="896"/>
      <c r="BN58" s="896"/>
      <c r="BO58" s="896"/>
      <c r="BX58" s="15"/>
      <c r="BY58" s="15"/>
      <c r="BZ58" s="15"/>
      <c r="CA58" s="15"/>
      <c r="CB58" s="15"/>
      <c r="CD58" s="82"/>
      <c r="CE58" s="82"/>
      <c r="CG58" s="82"/>
      <c r="CH58" s="82"/>
    </row>
    <row r="59" spans="2:92" ht="18.75" customHeight="1" thickBot="1">
      <c r="B59" s="81"/>
      <c r="C59" s="600" t="s">
        <v>50</v>
      </c>
      <c r="D59" s="601" t="s">
        <v>104</v>
      </c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2"/>
      <c r="AB59" s="603"/>
      <c r="AC59" s="601" t="s">
        <v>105</v>
      </c>
      <c r="AD59" s="602"/>
      <c r="AE59" s="602"/>
      <c r="AF59" s="602"/>
      <c r="AG59" s="602"/>
      <c r="AH59" s="603"/>
      <c r="AI59" s="618" t="s">
        <v>106</v>
      </c>
      <c r="AJ59" s="618"/>
      <c r="AK59" s="618"/>
      <c r="AL59" s="618"/>
      <c r="AM59" s="618"/>
      <c r="AN59" s="618"/>
      <c r="AO59" s="618"/>
      <c r="AP59" s="618"/>
      <c r="AQ59" s="618"/>
      <c r="AR59" s="618"/>
      <c r="AS59" s="618"/>
      <c r="AT59" s="618"/>
      <c r="AU59" s="618"/>
      <c r="AV59" s="618"/>
      <c r="AW59" s="618"/>
      <c r="AX59" s="618"/>
      <c r="AY59" s="618"/>
      <c r="AZ59" s="618"/>
      <c r="BA59" s="610" t="s">
        <v>110</v>
      </c>
      <c r="BB59" s="611"/>
      <c r="BC59" s="611"/>
      <c r="BD59" s="611"/>
      <c r="BE59" s="611"/>
      <c r="BF59" s="611"/>
      <c r="BG59" s="611"/>
      <c r="BH59" s="611"/>
      <c r="BI59" s="611"/>
      <c r="BJ59" s="611"/>
      <c r="BK59" s="611"/>
      <c r="BL59" s="611"/>
      <c r="BM59" s="611"/>
      <c r="BN59" s="611"/>
      <c r="BO59" s="611"/>
      <c r="BP59" s="611"/>
      <c r="BQ59" s="611"/>
      <c r="BR59" s="612"/>
      <c r="BS59" s="75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</row>
    <row r="60" spans="2:92" ht="18.75" customHeight="1" thickBot="1">
      <c r="B60" s="81"/>
      <c r="C60" s="600"/>
      <c r="D60" s="604"/>
      <c r="E60" s="605"/>
      <c r="F60" s="605"/>
      <c r="G60" s="605"/>
      <c r="H60" s="605"/>
      <c r="I60" s="605"/>
      <c r="J60" s="605"/>
      <c r="K60" s="605"/>
      <c r="L60" s="605"/>
      <c r="M60" s="605"/>
      <c r="N60" s="605"/>
      <c r="O60" s="605"/>
      <c r="P60" s="605"/>
      <c r="Q60" s="605"/>
      <c r="R60" s="605"/>
      <c r="S60" s="605"/>
      <c r="T60" s="605"/>
      <c r="U60" s="605"/>
      <c r="V60" s="605"/>
      <c r="W60" s="605"/>
      <c r="X60" s="605"/>
      <c r="Y60" s="605"/>
      <c r="Z60" s="605"/>
      <c r="AA60" s="605"/>
      <c r="AB60" s="606"/>
      <c r="AC60" s="604"/>
      <c r="AD60" s="605"/>
      <c r="AE60" s="605"/>
      <c r="AF60" s="605"/>
      <c r="AG60" s="605"/>
      <c r="AH60" s="606"/>
      <c r="AI60" s="617" t="s">
        <v>51</v>
      </c>
      <c r="AJ60" s="617"/>
      <c r="AK60" s="617"/>
      <c r="AL60" s="617" t="s">
        <v>52</v>
      </c>
      <c r="AM60" s="617"/>
      <c r="AN60" s="617"/>
      <c r="AO60" s="618" t="s">
        <v>53</v>
      </c>
      <c r="AP60" s="618"/>
      <c r="AQ60" s="618"/>
      <c r="AR60" s="618"/>
      <c r="AS60" s="618"/>
      <c r="AT60" s="618"/>
      <c r="AU60" s="618"/>
      <c r="AV60" s="618"/>
      <c r="AW60" s="618"/>
      <c r="AX60" s="618"/>
      <c r="AY60" s="618"/>
      <c r="AZ60" s="618"/>
      <c r="BA60" s="613"/>
      <c r="BB60" s="614"/>
      <c r="BC60" s="614"/>
      <c r="BD60" s="614"/>
      <c r="BE60" s="614"/>
      <c r="BF60" s="614"/>
      <c r="BG60" s="614"/>
      <c r="BH60" s="614"/>
      <c r="BI60" s="614"/>
      <c r="BJ60" s="614"/>
      <c r="BK60" s="614"/>
      <c r="BL60" s="614"/>
      <c r="BM60" s="614"/>
      <c r="BN60" s="614"/>
      <c r="BO60" s="614"/>
      <c r="BP60" s="614"/>
      <c r="BQ60" s="614"/>
      <c r="BR60" s="615"/>
      <c r="BS60" s="75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</row>
    <row r="61" spans="2:92" ht="13.5" customHeight="1" thickBot="1">
      <c r="B61" s="81"/>
      <c r="C61" s="600"/>
      <c r="D61" s="604"/>
      <c r="E61" s="605"/>
      <c r="F61" s="605"/>
      <c r="G61" s="605"/>
      <c r="H61" s="605"/>
      <c r="I61" s="605"/>
      <c r="J61" s="605"/>
      <c r="K61" s="605"/>
      <c r="L61" s="605"/>
      <c r="M61" s="605"/>
      <c r="N61" s="605"/>
      <c r="O61" s="605"/>
      <c r="P61" s="605"/>
      <c r="Q61" s="605"/>
      <c r="R61" s="605"/>
      <c r="S61" s="605"/>
      <c r="T61" s="605"/>
      <c r="U61" s="605"/>
      <c r="V61" s="605"/>
      <c r="W61" s="605"/>
      <c r="X61" s="605"/>
      <c r="Y61" s="605"/>
      <c r="Z61" s="605"/>
      <c r="AA61" s="605"/>
      <c r="AB61" s="606"/>
      <c r="AC61" s="604"/>
      <c r="AD61" s="605"/>
      <c r="AE61" s="605"/>
      <c r="AF61" s="605"/>
      <c r="AG61" s="605"/>
      <c r="AH61" s="606"/>
      <c r="AI61" s="617"/>
      <c r="AJ61" s="617"/>
      <c r="AK61" s="617"/>
      <c r="AL61" s="617"/>
      <c r="AM61" s="617"/>
      <c r="AN61" s="617"/>
      <c r="AO61" s="616" t="s">
        <v>55</v>
      </c>
      <c r="AP61" s="616"/>
      <c r="AQ61" s="616"/>
      <c r="AR61" s="618" t="s">
        <v>54</v>
      </c>
      <c r="AS61" s="618"/>
      <c r="AT61" s="618"/>
      <c r="AU61" s="618"/>
      <c r="AV61" s="618"/>
      <c r="AW61" s="618"/>
      <c r="AX61" s="618"/>
      <c r="AY61" s="618"/>
      <c r="AZ61" s="618"/>
      <c r="BA61" s="659" t="s">
        <v>181</v>
      </c>
      <c r="BB61" s="659"/>
      <c r="BC61" s="659"/>
      <c r="BD61" s="659"/>
      <c r="BE61" s="659"/>
      <c r="BF61" s="659"/>
      <c r="BG61" s="659" t="s">
        <v>56</v>
      </c>
      <c r="BH61" s="659"/>
      <c r="BI61" s="659"/>
      <c r="BJ61" s="659"/>
      <c r="BK61" s="659"/>
      <c r="BL61" s="659"/>
      <c r="BM61" s="842" t="s">
        <v>182</v>
      </c>
      <c r="BN61" s="842"/>
      <c r="BO61" s="842"/>
      <c r="BP61" s="842"/>
      <c r="BQ61" s="842"/>
      <c r="BR61" s="842"/>
      <c r="BS61" s="75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</row>
    <row r="62" spans="2:92" ht="26.25" customHeight="1" thickBot="1">
      <c r="B62" s="81"/>
      <c r="C62" s="600"/>
      <c r="D62" s="604"/>
      <c r="E62" s="605"/>
      <c r="F62" s="605"/>
      <c r="G62" s="605"/>
      <c r="H62" s="605"/>
      <c r="I62" s="605"/>
      <c r="J62" s="605"/>
      <c r="K62" s="605"/>
      <c r="L62" s="605"/>
      <c r="M62" s="605"/>
      <c r="N62" s="605"/>
      <c r="O62" s="605"/>
      <c r="P62" s="605"/>
      <c r="Q62" s="605"/>
      <c r="R62" s="605"/>
      <c r="S62" s="605"/>
      <c r="T62" s="605"/>
      <c r="U62" s="605"/>
      <c r="V62" s="605"/>
      <c r="W62" s="605"/>
      <c r="X62" s="605"/>
      <c r="Y62" s="605"/>
      <c r="Z62" s="605"/>
      <c r="AA62" s="605"/>
      <c r="AB62" s="606"/>
      <c r="AC62" s="604"/>
      <c r="AD62" s="605"/>
      <c r="AE62" s="605"/>
      <c r="AF62" s="605"/>
      <c r="AG62" s="605"/>
      <c r="AH62" s="606"/>
      <c r="AI62" s="617"/>
      <c r="AJ62" s="617"/>
      <c r="AK62" s="617"/>
      <c r="AL62" s="617"/>
      <c r="AM62" s="617"/>
      <c r="AN62" s="617"/>
      <c r="AO62" s="616"/>
      <c r="AP62" s="616"/>
      <c r="AQ62" s="616"/>
      <c r="AR62" s="617" t="s">
        <v>107</v>
      </c>
      <c r="AS62" s="617"/>
      <c r="AT62" s="617"/>
      <c r="AU62" s="617" t="s">
        <v>108</v>
      </c>
      <c r="AV62" s="617"/>
      <c r="AW62" s="617"/>
      <c r="AX62" s="617" t="s">
        <v>109</v>
      </c>
      <c r="AY62" s="617"/>
      <c r="AZ62" s="617"/>
      <c r="BA62" s="655" t="s">
        <v>123</v>
      </c>
      <c r="BB62" s="656"/>
      <c r="BC62" s="656"/>
      <c r="BD62" s="656" t="s">
        <v>124</v>
      </c>
      <c r="BE62" s="656"/>
      <c r="BF62" s="663"/>
      <c r="BG62" s="655" t="s">
        <v>147</v>
      </c>
      <c r="BH62" s="656"/>
      <c r="BI62" s="656"/>
      <c r="BJ62" s="656" t="s">
        <v>148</v>
      </c>
      <c r="BK62" s="656"/>
      <c r="BL62" s="663"/>
      <c r="BM62" s="816" t="s">
        <v>149</v>
      </c>
      <c r="BN62" s="814"/>
      <c r="BO62" s="814"/>
      <c r="BP62" s="814" t="s">
        <v>150</v>
      </c>
      <c r="BQ62" s="814"/>
      <c r="BR62" s="815"/>
      <c r="BS62" s="75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</row>
    <row r="63" spans="2:92" ht="121.5" customHeight="1" thickBot="1">
      <c r="B63" s="81"/>
      <c r="C63" s="600"/>
      <c r="D63" s="607"/>
      <c r="E63" s="608"/>
      <c r="F63" s="608"/>
      <c r="G63" s="608"/>
      <c r="H63" s="608"/>
      <c r="I63" s="608"/>
      <c r="J63" s="608"/>
      <c r="K63" s="608"/>
      <c r="L63" s="608"/>
      <c r="M63" s="608"/>
      <c r="N63" s="608"/>
      <c r="O63" s="608"/>
      <c r="P63" s="608"/>
      <c r="Q63" s="608"/>
      <c r="R63" s="608"/>
      <c r="S63" s="608"/>
      <c r="T63" s="608"/>
      <c r="U63" s="608"/>
      <c r="V63" s="608"/>
      <c r="W63" s="608"/>
      <c r="X63" s="608"/>
      <c r="Y63" s="608"/>
      <c r="Z63" s="608"/>
      <c r="AA63" s="608"/>
      <c r="AB63" s="609"/>
      <c r="AC63" s="607"/>
      <c r="AD63" s="608"/>
      <c r="AE63" s="608"/>
      <c r="AF63" s="608"/>
      <c r="AG63" s="608"/>
      <c r="AH63" s="609"/>
      <c r="AI63" s="617"/>
      <c r="AJ63" s="617"/>
      <c r="AK63" s="617"/>
      <c r="AL63" s="617"/>
      <c r="AM63" s="617"/>
      <c r="AN63" s="617"/>
      <c r="AO63" s="616"/>
      <c r="AP63" s="616"/>
      <c r="AQ63" s="616"/>
      <c r="AR63" s="617"/>
      <c r="AS63" s="617"/>
      <c r="AT63" s="617"/>
      <c r="AU63" s="617"/>
      <c r="AV63" s="617"/>
      <c r="AW63" s="617"/>
      <c r="AX63" s="617"/>
      <c r="AY63" s="617"/>
      <c r="AZ63" s="617"/>
      <c r="BA63" s="664" t="s">
        <v>77</v>
      </c>
      <c r="BB63" s="660"/>
      <c r="BC63" s="660"/>
      <c r="BD63" s="660" t="s">
        <v>186</v>
      </c>
      <c r="BE63" s="660"/>
      <c r="BF63" s="661"/>
      <c r="BG63" s="664" t="s">
        <v>194</v>
      </c>
      <c r="BH63" s="660"/>
      <c r="BI63" s="660"/>
      <c r="BJ63" s="660" t="s">
        <v>195</v>
      </c>
      <c r="BK63" s="660"/>
      <c r="BL63" s="661"/>
      <c r="BM63" s="664" t="s">
        <v>194</v>
      </c>
      <c r="BN63" s="660"/>
      <c r="BO63" s="660"/>
      <c r="BP63" s="660" t="s">
        <v>15</v>
      </c>
      <c r="BQ63" s="660"/>
      <c r="BR63" s="661"/>
      <c r="BS63" s="75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</row>
    <row r="64" spans="2:92" ht="18" customHeight="1">
      <c r="B64" s="81"/>
      <c r="C64" s="126" t="s">
        <v>57</v>
      </c>
      <c r="D64" s="646" t="s">
        <v>198</v>
      </c>
      <c r="E64" s="646"/>
      <c r="F64" s="646"/>
      <c r="G64" s="646"/>
      <c r="H64" s="646"/>
      <c r="I64" s="646"/>
      <c r="J64" s="646"/>
      <c r="K64" s="646"/>
      <c r="L64" s="646"/>
      <c r="M64" s="646"/>
      <c r="N64" s="646"/>
      <c r="O64" s="646"/>
      <c r="P64" s="646"/>
      <c r="Q64" s="646"/>
      <c r="R64" s="646"/>
      <c r="S64" s="646"/>
      <c r="T64" s="646"/>
      <c r="U64" s="646"/>
      <c r="V64" s="646"/>
      <c r="W64" s="646"/>
      <c r="X64" s="646"/>
      <c r="Y64" s="646"/>
      <c r="Z64" s="646"/>
      <c r="AA64" s="646"/>
      <c r="AB64" s="646"/>
      <c r="AC64" s="127"/>
      <c r="AD64" s="127"/>
      <c r="AE64" s="127"/>
      <c r="AF64" s="127"/>
      <c r="AG64" s="127"/>
      <c r="AH64" s="128"/>
      <c r="AI64" s="394">
        <f>SUM(AI65:AK72)</f>
        <v>855</v>
      </c>
      <c r="AJ64" s="395"/>
      <c r="AK64" s="396"/>
      <c r="AL64" s="394">
        <f>SUM(AL65:AN72)</f>
        <v>285</v>
      </c>
      <c r="AM64" s="395"/>
      <c r="AN64" s="396"/>
      <c r="AO64" s="397">
        <f>SUM(AO65:AQ68,AO70:AQ72)</f>
        <v>570</v>
      </c>
      <c r="AP64" s="398"/>
      <c r="AQ64" s="399"/>
      <c r="AR64" s="394">
        <f>SUM(AR65:AT72)</f>
        <v>290</v>
      </c>
      <c r="AS64" s="398"/>
      <c r="AT64" s="398"/>
      <c r="AU64" s="632">
        <f>SUM(AU65:AW72)</f>
        <v>280</v>
      </c>
      <c r="AV64" s="395"/>
      <c r="AW64" s="633"/>
      <c r="AX64" s="630"/>
      <c r="AY64" s="630"/>
      <c r="AZ64" s="631"/>
      <c r="BA64" s="736">
        <f>SUM(BA65:BC68,BA70:BC72)</f>
        <v>102</v>
      </c>
      <c r="BB64" s="599"/>
      <c r="BC64" s="599"/>
      <c r="BD64" s="599">
        <f>SUM(BD65:BF68,BD70:BF72)</f>
        <v>126</v>
      </c>
      <c r="BE64" s="599"/>
      <c r="BF64" s="735"/>
      <c r="BG64" s="598">
        <f>SUM(BG65:BI68,BG70:BI72)</f>
        <v>26</v>
      </c>
      <c r="BH64" s="599"/>
      <c r="BI64" s="599"/>
      <c r="BJ64" s="599">
        <f>SUM(BJ65:BL68,BJ70:BL72)</f>
        <v>228</v>
      </c>
      <c r="BK64" s="599"/>
      <c r="BL64" s="726"/>
      <c r="BM64" s="736">
        <f>SUM(BM65:BO68,BM70:BO72)</f>
        <v>52</v>
      </c>
      <c r="BN64" s="599"/>
      <c r="BO64" s="599"/>
      <c r="BP64" s="599">
        <f>SUM(BP65:BR68,BP70:BR72)</f>
        <v>36</v>
      </c>
      <c r="BQ64" s="599"/>
      <c r="BR64" s="735"/>
      <c r="BS64" s="270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</row>
    <row r="65" spans="2:92" s="268" customFormat="1" ht="12.95" customHeight="1">
      <c r="B65" s="129"/>
      <c r="C65" s="130" t="s">
        <v>58</v>
      </c>
      <c r="D65" s="647" t="s">
        <v>59</v>
      </c>
      <c r="E65" s="647"/>
      <c r="F65" s="647"/>
      <c r="G65" s="647"/>
      <c r="H65" s="647"/>
      <c r="I65" s="647"/>
      <c r="J65" s="647"/>
      <c r="K65" s="647"/>
      <c r="L65" s="647"/>
      <c r="M65" s="647"/>
      <c r="N65" s="647"/>
      <c r="O65" s="647"/>
      <c r="P65" s="647"/>
      <c r="Q65" s="647"/>
      <c r="R65" s="647"/>
      <c r="S65" s="647"/>
      <c r="T65" s="647"/>
      <c r="U65" s="647"/>
      <c r="V65" s="647"/>
      <c r="W65" s="647"/>
      <c r="X65" s="647"/>
      <c r="Y65" s="647"/>
      <c r="Z65" s="647"/>
      <c r="AA65" s="647"/>
      <c r="AB65" s="647"/>
      <c r="AC65" s="131" t="s">
        <v>16</v>
      </c>
      <c r="AD65" s="132" t="s">
        <v>16</v>
      </c>
      <c r="AE65" s="133" t="s">
        <v>16</v>
      </c>
      <c r="AF65" s="285" t="s">
        <v>236</v>
      </c>
      <c r="AG65" s="133" t="s">
        <v>16</v>
      </c>
      <c r="AH65" s="132" t="s">
        <v>16</v>
      </c>
      <c r="AI65" s="357">
        <f>AL65+AO65</f>
        <v>78</v>
      </c>
      <c r="AJ65" s="357"/>
      <c r="AK65" s="357"/>
      <c r="AL65" s="324">
        <v>26</v>
      </c>
      <c r="AM65" s="325"/>
      <c r="AN65" s="326"/>
      <c r="AO65" s="311">
        <f>SUM(BA65:BR65)</f>
        <v>52</v>
      </c>
      <c r="AP65" s="311"/>
      <c r="AQ65" s="311"/>
      <c r="AR65" s="624">
        <f t="shared" ref="AR65:AR72" si="0">AO65-AU65</f>
        <v>46</v>
      </c>
      <c r="AS65" s="625"/>
      <c r="AT65" s="625"/>
      <c r="AU65" s="364">
        <v>6</v>
      </c>
      <c r="AV65" s="364"/>
      <c r="AW65" s="364"/>
      <c r="AX65" s="358"/>
      <c r="AY65" s="358"/>
      <c r="AZ65" s="359"/>
      <c r="BA65" s="623"/>
      <c r="BB65" s="358"/>
      <c r="BC65" s="382"/>
      <c r="BD65" s="358"/>
      <c r="BE65" s="358"/>
      <c r="BF65" s="359"/>
      <c r="BG65" s="381"/>
      <c r="BH65" s="358"/>
      <c r="BI65" s="358"/>
      <c r="BJ65" s="358">
        <v>52</v>
      </c>
      <c r="BK65" s="358"/>
      <c r="BL65" s="382"/>
      <c r="BM65" s="623"/>
      <c r="BN65" s="358"/>
      <c r="BO65" s="358"/>
      <c r="BP65" s="730"/>
      <c r="BQ65" s="730"/>
      <c r="BR65" s="731"/>
      <c r="BS65" s="270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</row>
    <row r="66" spans="2:92" s="268" customFormat="1" ht="12.95" customHeight="1">
      <c r="B66" s="129"/>
      <c r="C66" s="130" t="s">
        <v>60</v>
      </c>
      <c r="D66" s="647" t="s">
        <v>72</v>
      </c>
      <c r="E66" s="647"/>
      <c r="F66" s="647"/>
      <c r="G66" s="647"/>
      <c r="H66" s="647"/>
      <c r="I66" s="647"/>
      <c r="J66" s="647"/>
      <c r="K66" s="647"/>
      <c r="L66" s="647"/>
      <c r="M66" s="647"/>
      <c r="N66" s="647"/>
      <c r="O66" s="647"/>
      <c r="P66" s="647"/>
      <c r="Q66" s="647"/>
      <c r="R66" s="647"/>
      <c r="S66" s="647"/>
      <c r="T66" s="647"/>
      <c r="U66" s="647"/>
      <c r="V66" s="647"/>
      <c r="W66" s="647"/>
      <c r="X66" s="647"/>
      <c r="Y66" s="647"/>
      <c r="Z66" s="647"/>
      <c r="AA66" s="647"/>
      <c r="AB66" s="647"/>
      <c r="AC66" s="134" t="s">
        <v>16</v>
      </c>
      <c r="AD66" s="132" t="s">
        <v>111</v>
      </c>
      <c r="AE66" s="133" t="s">
        <v>16</v>
      </c>
      <c r="AF66" s="132" t="s">
        <v>16</v>
      </c>
      <c r="AG66" s="133" t="s">
        <v>16</v>
      </c>
      <c r="AH66" s="132" t="s">
        <v>16</v>
      </c>
      <c r="AI66" s="357">
        <f t="shared" ref="AI66:AI72" si="1">AO66+AL66</f>
        <v>114</v>
      </c>
      <c r="AJ66" s="357"/>
      <c r="AK66" s="357"/>
      <c r="AL66" s="324">
        <v>38</v>
      </c>
      <c r="AM66" s="325"/>
      <c r="AN66" s="326"/>
      <c r="AO66" s="311">
        <f>SUM(BA66:BR66)</f>
        <v>76</v>
      </c>
      <c r="AP66" s="311"/>
      <c r="AQ66" s="311"/>
      <c r="AR66" s="624">
        <f t="shared" si="0"/>
        <v>68</v>
      </c>
      <c r="AS66" s="625"/>
      <c r="AT66" s="625"/>
      <c r="AU66" s="364">
        <v>8</v>
      </c>
      <c r="AV66" s="364"/>
      <c r="AW66" s="364"/>
      <c r="AX66" s="358"/>
      <c r="AY66" s="358"/>
      <c r="AZ66" s="359"/>
      <c r="BA66" s="623">
        <v>34</v>
      </c>
      <c r="BB66" s="358"/>
      <c r="BC66" s="382"/>
      <c r="BD66" s="358">
        <v>42</v>
      </c>
      <c r="BE66" s="358"/>
      <c r="BF66" s="359"/>
      <c r="BG66" s="381"/>
      <c r="BH66" s="358"/>
      <c r="BI66" s="358"/>
      <c r="BJ66" s="358"/>
      <c r="BK66" s="358"/>
      <c r="BL66" s="382"/>
      <c r="BM66" s="623"/>
      <c r="BN66" s="358"/>
      <c r="BO66" s="358"/>
      <c r="BP66" s="724"/>
      <c r="BQ66" s="724"/>
      <c r="BR66" s="725"/>
      <c r="BS66" s="270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</row>
    <row r="67" spans="2:92" s="268" customFormat="1" ht="12.95" customHeight="1">
      <c r="B67" s="129"/>
      <c r="C67" s="130" t="s">
        <v>61</v>
      </c>
      <c r="D67" s="647" t="s">
        <v>81</v>
      </c>
      <c r="E67" s="647"/>
      <c r="F67" s="647"/>
      <c r="G67" s="647"/>
      <c r="H67" s="647"/>
      <c r="I67" s="647"/>
      <c r="J67" s="647"/>
      <c r="K67" s="647"/>
      <c r="L67" s="647"/>
      <c r="M67" s="647"/>
      <c r="N67" s="647"/>
      <c r="O67" s="647"/>
      <c r="P67" s="647"/>
      <c r="Q67" s="647"/>
      <c r="R67" s="647"/>
      <c r="S67" s="647"/>
      <c r="T67" s="647"/>
      <c r="U67" s="647"/>
      <c r="V67" s="647"/>
      <c r="W67" s="647"/>
      <c r="X67" s="647"/>
      <c r="Y67" s="647"/>
      <c r="Z67" s="647"/>
      <c r="AA67" s="647"/>
      <c r="AB67" s="647"/>
      <c r="AC67" s="134" t="s">
        <v>16</v>
      </c>
      <c r="AD67" s="132" t="s">
        <v>16</v>
      </c>
      <c r="AE67" s="135" t="s">
        <v>16</v>
      </c>
      <c r="AF67" s="132" t="s">
        <v>111</v>
      </c>
      <c r="AG67" s="135" t="s">
        <v>16</v>
      </c>
      <c r="AH67" s="132" t="s">
        <v>16</v>
      </c>
      <c r="AI67" s="357">
        <f t="shared" si="1"/>
        <v>132</v>
      </c>
      <c r="AJ67" s="357"/>
      <c r="AK67" s="357"/>
      <c r="AL67" s="324">
        <v>44</v>
      </c>
      <c r="AM67" s="325"/>
      <c r="AN67" s="326"/>
      <c r="AO67" s="311">
        <f>SUM(BA67:BR67)</f>
        <v>88</v>
      </c>
      <c r="AP67" s="311"/>
      <c r="AQ67" s="311"/>
      <c r="AR67" s="624">
        <f t="shared" si="0"/>
        <v>64</v>
      </c>
      <c r="AS67" s="625"/>
      <c r="AT67" s="625"/>
      <c r="AU67" s="364">
        <v>24</v>
      </c>
      <c r="AV67" s="364"/>
      <c r="AW67" s="364"/>
      <c r="AX67" s="358"/>
      <c r="AY67" s="358"/>
      <c r="AZ67" s="359"/>
      <c r="BA67" s="623"/>
      <c r="BB67" s="358"/>
      <c r="BC67" s="382"/>
      <c r="BD67" s="358"/>
      <c r="BE67" s="358"/>
      <c r="BF67" s="359"/>
      <c r="BG67" s="381"/>
      <c r="BH67" s="358"/>
      <c r="BI67" s="358"/>
      <c r="BJ67" s="358">
        <v>88</v>
      </c>
      <c r="BK67" s="358"/>
      <c r="BL67" s="382"/>
      <c r="BM67" s="623"/>
      <c r="BN67" s="358"/>
      <c r="BO67" s="358"/>
      <c r="BP67" s="358"/>
      <c r="BQ67" s="358"/>
      <c r="BR67" s="359"/>
      <c r="BS67" s="270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</row>
    <row r="68" spans="2:92" s="268" customFormat="1" ht="16.5" customHeight="1">
      <c r="B68" s="129"/>
      <c r="C68" s="130" t="s">
        <v>63</v>
      </c>
      <c r="D68" s="647" t="s">
        <v>71</v>
      </c>
      <c r="E68" s="647"/>
      <c r="F68" s="647"/>
      <c r="G68" s="647"/>
      <c r="H68" s="647"/>
      <c r="I68" s="647"/>
      <c r="J68" s="647"/>
      <c r="K68" s="647"/>
      <c r="L68" s="647"/>
      <c r="M68" s="647"/>
      <c r="N68" s="647"/>
      <c r="O68" s="647"/>
      <c r="P68" s="647"/>
      <c r="Q68" s="647"/>
      <c r="R68" s="647"/>
      <c r="S68" s="647"/>
      <c r="T68" s="647"/>
      <c r="U68" s="647"/>
      <c r="V68" s="647"/>
      <c r="W68" s="647"/>
      <c r="X68" s="647"/>
      <c r="Y68" s="647"/>
      <c r="Z68" s="647"/>
      <c r="AA68" s="647"/>
      <c r="AB68" s="647"/>
      <c r="AC68" s="134" t="s">
        <v>16</v>
      </c>
      <c r="AD68" s="132" t="s">
        <v>16</v>
      </c>
      <c r="AE68" s="135" t="s">
        <v>16</v>
      </c>
      <c r="AF68" s="132" t="s">
        <v>16</v>
      </c>
      <c r="AG68" s="135" t="s">
        <v>16</v>
      </c>
      <c r="AH68" s="132" t="s">
        <v>47</v>
      </c>
      <c r="AI68" s="357">
        <f t="shared" si="1"/>
        <v>285</v>
      </c>
      <c r="AJ68" s="357"/>
      <c r="AK68" s="357"/>
      <c r="AL68" s="324">
        <v>95</v>
      </c>
      <c r="AM68" s="325"/>
      <c r="AN68" s="326"/>
      <c r="AO68" s="311">
        <f>SUM(BA68:BR68)</f>
        <v>190</v>
      </c>
      <c r="AP68" s="311"/>
      <c r="AQ68" s="311"/>
      <c r="AR68" s="624">
        <f t="shared" si="0"/>
        <v>0</v>
      </c>
      <c r="AS68" s="625"/>
      <c r="AT68" s="625"/>
      <c r="AU68" s="364">
        <v>190</v>
      </c>
      <c r="AV68" s="364"/>
      <c r="AW68" s="364"/>
      <c r="AX68" s="358"/>
      <c r="AY68" s="358"/>
      <c r="AZ68" s="359"/>
      <c r="BA68" s="623">
        <v>34</v>
      </c>
      <c r="BB68" s="358"/>
      <c r="BC68" s="382"/>
      <c r="BD68" s="358">
        <v>42</v>
      </c>
      <c r="BE68" s="358"/>
      <c r="BF68" s="359"/>
      <c r="BG68" s="381">
        <v>26</v>
      </c>
      <c r="BH68" s="358"/>
      <c r="BI68" s="358"/>
      <c r="BJ68" s="358">
        <v>44</v>
      </c>
      <c r="BK68" s="358"/>
      <c r="BL68" s="382"/>
      <c r="BM68" s="623">
        <v>26</v>
      </c>
      <c r="BN68" s="358"/>
      <c r="BO68" s="358"/>
      <c r="BP68" s="783">
        <v>18</v>
      </c>
      <c r="BQ68" s="783"/>
      <c r="BR68" s="784"/>
      <c r="BS68" s="270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</row>
    <row r="69" spans="2:92" s="264" customFormat="1" ht="12.95" customHeight="1">
      <c r="B69" s="81"/>
      <c r="C69" s="16" t="s">
        <v>18</v>
      </c>
      <c r="D69" s="334" t="s">
        <v>138</v>
      </c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  <c r="R69" s="335"/>
      <c r="S69" s="335"/>
      <c r="T69" s="335"/>
      <c r="U69" s="335"/>
      <c r="V69" s="335"/>
      <c r="W69" s="335"/>
      <c r="X69" s="335"/>
      <c r="Y69" s="335"/>
      <c r="Z69" s="335"/>
      <c r="AA69" s="335"/>
      <c r="AB69" s="336"/>
      <c r="AC69" s="89" t="s">
        <v>16</v>
      </c>
      <c r="AD69" s="132" t="s">
        <v>16</v>
      </c>
      <c r="AE69" s="133" t="s">
        <v>16</v>
      </c>
      <c r="AF69" s="132" t="s">
        <v>16</v>
      </c>
      <c r="AG69" s="133" t="s">
        <v>16</v>
      </c>
      <c r="AH69" s="132" t="s">
        <v>16</v>
      </c>
      <c r="AI69" s="320" t="s">
        <v>203</v>
      </c>
      <c r="AJ69" s="321"/>
      <c r="AK69" s="321"/>
      <c r="AL69" s="321"/>
      <c r="AM69" s="321"/>
      <c r="AN69" s="321"/>
      <c r="AO69" s="321"/>
      <c r="AP69" s="321"/>
      <c r="AQ69" s="321"/>
      <c r="AR69" s="321"/>
      <c r="AS69" s="321"/>
      <c r="AT69" s="321"/>
      <c r="AU69" s="321"/>
      <c r="AV69" s="321"/>
      <c r="AW69" s="321"/>
      <c r="AX69" s="321"/>
      <c r="AY69" s="321"/>
      <c r="AZ69" s="321"/>
      <c r="BA69" s="321"/>
      <c r="BB69" s="321"/>
      <c r="BC69" s="321"/>
      <c r="BD69" s="321"/>
      <c r="BE69" s="321"/>
      <c r="BF69" s="321"/>
      <c r="BG69" s="321"/>
      <c r="BH69" s="321"/>
      <c r="BI69" s="321"/>
      <c r="BJ69" s="321"/>
      <c r="BK69" s="321"/>
      <c r="BL69" s="321"/>
      <c r="BM69" s="321"/>
      <c r="BN69" s="321"/>
      <c r="BO69" s="321"/>
      <c r="BP69" s="321"/>
      <c r="BQ69" s="321"/>
      <c r="BR69" s="322"/>
      <c r="BS69" s="270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</row>
    <row r="70" spans="2:92" s="264" customFormat="1" ht="12.95" customHeight="1">
      <c r="B70" s="81"/>
      <c r="C70" s="16" t="s">
        <v>189</v>
      </c>
      <c r="D70" s="323" t="s">
        <v>62</v>
      </c>
      <c r="E70" s="323"/>
      <c r="F70" s="323"/>
      <c r="G70" s="323"/>
      <c r="H70" s="323"/>
      <c r="I70" s="323"/>
      <c r="J70" s="323"/>
      <c r="K70" s="323"/>
      <c r="L70" s="323"/>
      <c r="M70" s="323"/>
      <c r="N70" s="323"/>
      <c r="O70" s="323"/>
      <c r="P70" s="323"/>
      <c r="Q70" s="323"/>
      <c r="R70" s="323"/>
      <c r="S70" s="323"/>
      <c r="T70" s="323"/>
      <c r="U70" s="323"/>
      <c r="V70" s="323"/>
      <c r="W70" s="323"/>
      <c r="X70" s="323"/>
      <c r="Y70" s="323"/>
      <c r="Z70" s="323"/>
      <c r="AA70" s="323"/>
      <c r="AB70" s="323"/>
      <c r="AC70" s="89" t="s">
        <v>16</v>
      </c>
      <c r="AD70" s="132" t="s">
        <v>111</v>
      </c>
      <c r="AE70" s="133" t="s">
        <v>16</v>
      </c>
      <c r="AF70" s="132" t="s">
        <v>16</v>
      </c>
      <c r="AG70" s="133" t="s">
        <v>16</v>
      </c>
      <c r="AH70" s="132" t="s">
        <v>16</v>
      </c>
      <c r="AI70" s="312">
        <f t="shared" si="1"/>
        <v>114</v>
      </c>
      <c r="AJ70" s="312"/>
      <c r="AK70" s="312"/>
      <c r="AL70" s="320">
        <v>38</v>
      </c>
      <c r="AM70" s="321"/>
      <c r="AN70" s="322"/>
      <c r="AO70" s="311">
        <f>SUM(BA70:BR70)</f>
        <v>76</v>
      </c>
      <c r="AP70" s="311"/>
      <c r="AQ70" s="311"/>
      <c r="AR70" s="305">
        <f t="shared" si="0"/>
        <v>42</v>
      </c>
      <c r="AS70" s="313"/>
      <c r="AT70" s="313"/>
      <c r="AU70" s="369">
        <v>34</v>
      </c>
      <c r="AV70" s="369"/>
      <c r="AW70" s="369"/>
      <c r="AX70" s="365"/>
      <c r="AY70" s="365"/>
      <c r="AZ70" s="366"/>
      <c r="BA70" s="381">
        <v>34</v>
      </c>
      <c r="BB70" s="358"/>
      <c r="BC70" s="382"/>
      <c r="BD70" s="358">
        <v>42</v>
      </c>
      <c r="BE70" s="358"/>
      <c r="BF70" s="359"/>
      <c r="BG70" s="304"/>
      <c r="BH70" s="365"/>
      <c r="BI70" s="309"/>
      <c r="BJ70" s="365"/>
      <c r="BK70" s="365"/>
      <c r="BL70" s="366"/>
      <c r="BM70" s="304"/>
      <c r="BN70" s="365"/>
      <c r="BO70" s="309"/>
      <c r="BP70" s="737"/>
      <c r="BQ70" s="737"/>
      <c r="BR70" s="738"/>
      <c r="BS70" s="270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</row>
    <row r="71" spans="2:92" s="264" customFormat="1" ht="12.95" customHeight="1">
      <c r="B71" s="81"/>
      <c r="C71" s="16" t="s">
        <v>190</v>
      </c>
      <c r="D71" s="334" t="s">
        <v>156</v>
      </c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  <c r="R71" s="335"/>
      <c r="S71" s="335"/>
      <c r="T71" s="335"/>
      <c r="U71" s="335"/>
      <c r="V71" s="335"/>
      <c r="W71" s="335"/>
      <c r="X71" s="335"/>
      <c r="Y71" s="335"/>
      <c r="Z71" s="335"/>
      <c r="AA71" s="335"/>
      <c r="AB71" s="336"/>
      <c r="AC71" s="89" t="s">
        <v>16</v>
      </c>
      <c r="AD71" s="132" t="s">
        <v>16</v>
      </c>
      <c r="AE71" s="133" t="s">
        <v>16</v>
      </c>
      <c r="AF71" s="132" t="s">
        <v>111</v>
      </c>
      <c r="AG71" s="133" t="s">
        <v>16</v>
      </c>
      <c r="AH71" s="132" t="s">
        <v>16</v>
      </c>
      <c r="AI71" s="320">
        <f>AO71+AL71</f>
        <v>66</v>
      </c>
      <c r="AJ71" s="321"/>
      <c r="AK71" s="322"/>
      <c r="AL71" s="320">
        <v>22</v>
      </c>
      <c r="AM71" s="321"/>
      <c r="AN71" s="322"/>
      <c r="AO71" s="383">
        <f>SUM(BA71:BR71)</f>
        <v>44</v>
      </c>
      <c r="AP71" s="384"/>
      <c r="AQ71" s="385"/>
      <c r="AR71" s="305">
        <f>AO71-AU71</f>
        <v>36</v>
      </c>
      <c r="AS71" s="296"/>
      <c r="AT71" s="306"/>
      <c r="AU71" s="346">
        <v>8</v>
      </c>
      <c r="AV71" s="321"/>
      <c r="AW71" s="347"/>
      <c r="AX71" s="309"/>
      <c r="AY71" s="303"/>
      <c r="AZ71" s="310"/>
      <c r="BA71" s="356"/>
      <c r="BB71" s="356"/>
      <c r="BC71" s="356"/>
      <c r="BD71" s="358"/>
      <c r="BE71" s="358"/>
      <c r="BF71" s="359"/>
      <c r="BG71" s="303"/>
      <c r="BH71" s="303"/>
      <c r="BI71" s="303"/>
      <c r="BJ71" s="309">
        <v>44</v>
      </c>
      <c r="BK71" s="303"/>
      <c r="BL71" s="310"/>
      <c r="BM71" s="303"/>
      <c r="BN71" s="303"/>
      <c r="BO71" s="303"/>
      <c r="BP71" s="740"/>
      <c r="BQ71" s="741"/>
      <c r="BR71" s="742"/>
      <c r="BS71" s="270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</row>
    <row r="72" spans="2:92" s="264" customFormat="1" ht="12.95" customHeight="1">
      <c r="B72" s="81"/>
      <c r="C72" s="16" t="s">
        <v>191</v>
      </c>
      <c r="D72" s="334" t="s">
        <v>157</v>
      </c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  <c r="R72" s="335"/>
      <c r="S72" s="335"/>
      <c r="T72" s="335"/>
      <c r="U72" s="335"/>
      <c r="V72" s="335"/>
      <c r="W72" s="335"/>
      <c r="X72" s="335"/>
      <c r="Y72" s="335"/>
      <c r="Z72" s="335"/>
      <c r="AA72" s="335"/>
      <c r="AB72" s="336"/>
      <c r="AC72" s="89" t="s">
        <v>16</v>
      </c>
      <c r="AD72" s="132" t="s">
        <v>16</v>
      </c>
      <c r="AE72" s="133" t="s">
        <v>16</v>
      </c>
      <c r="AF72" s="132" t="s">
        <v>16</v>
      </c>
      <c r="AG72" s="133" t="s">
        <v>16</v>
      </c>
      <c r="AH72" s="132" t="s">
        <v>111</v>
      </c>
      <c r="AI72" s="320">
        <f t="shared" si="1"/>
        <v>66</v>
      </c>
      <c r="AJ72" s="321"/>
      <c r="AK72" s="322"/>
      <c r="AL72" s="320">
        <v>22</v>
      </c>
      <c r="AM72" s="321"/>
      <c r="AN72" s="322"/>
      <c r="AO72" s="311">
        <f>SUM(BA72:BR72)</f>
        <v>44</v>
      </c>
      <c r="AP72" s="311"/>
      <c r="AQ72" s="311"/>
      <c r="AR72" s="305">
        <f t="shared" si="0"/>
        <v>34</v>
      </c>
      <c r="AS72" s="296"/>
      <c r="AT72" s="306"/>
      <c r="AU72" s="346">
        <v>10</v>
      </c>
      <c r="AV72" s="321"/>
      <c r="AW72" s="347"/>
      <c r="AX72" s="309"/>
      <c r="AY72" s="303"/>
      <c r="AZ72" s="310"/>
      <c r="BA72" s="356"/>
      <c r="BB72" s="356"/>
      <c r="BC72" s="356"/>
      <c r="BD72" s="358"/>
      <c r="BE72" s="358"/>
      <c r="BF72" s="359"/>
      <c r="BG72" s="303"/>
      <c r="BH72" s="303"/>
      <c r="BI72" s="303"/>
      <c r="BJ72" s="309"/>
      <c r="BK72" s="303"/>
      <c r="BL72" s="310"/>
      <c r="BM72" s="303">
        <v>26</v>
      </c>
      <c r="BN72" s="303"/>
      <c r="BO72" s="303"/>
      <c r="BP72" s="745">
        <v>18</v>
      </c>
      <c r="BQ72" s="746"/>
      <c r="BR72" s="747"/>
      <c r="BS72" s="270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</row>
    <row r="73" spans="2:92" ht="15.75">
      <c r="B73" s="81"/>
      <c r="C73" s="136" t="s">
        <v>64</v>
      </c>
      <c r="D73" s="651" t="s">
        <v>217</v>
      </c>
      <c r="E73" s="651"/>
      <c r="F73" s="651"/>
      <c r="G73" s="651"/>
      <c r="H73" s="651"/>
      <c r="I73" s="651"/>
      <c r="J73" s="651"/>
      <c r="K73" s="651"/>
      <c r="L73" s="651"/>
      <c r="M73" s="651"/>
      <c r="N73" s="651"/>
      <c r="O73" s="651"/>
      <c r="P73" s="651"/>
      <c r="Q73" s="651"/>
      <c r="R73" s="651"/>
      <c r="S73" s="651"/>
      <c r="T73" s="651"/>
      <c r="U73" s="651"/>
      <c r="V73" s="651"/>
      <c r="W73" s="651"/>
      <c r="X73" s="651"/>
      <c r="Y73" s="651"/>
      <c r="Z73" s="651"/>
      <c r="AA73" s="651"/>
      <c r="AB73" s="651"/>
      <c r="AC73" s="137"/>
      <c r="AD73" s="137"/>
      <c r="AE73" s="137"/>
      <c r="AF73" s="137"/>
      <c r="AG73" s="137"/>
      <c r="AH73" s="138"/>
      <c r="AI73" s="360">
        <f>AI74+AI75</f>
        <v>285</v>
      </c>
      <c r="AJ73" s="360"/>
      <c r="AK73" s="360"/>
      <c r="AL73" s="360">
        <f>SUM(AL74:AN75)</f>
        <v>95</v>
      </c>
      <c r="AM73" s="360"/>
      <c r="AN73" s="360"/>
      <c r="AO73" s="386">
        <f>AO74+AO75</f>
        <v>190</v>
      </c>
      <c r="AP73" s="387"/>
      <c r="AQ73" s="388"/>
      <c r="AR73" s="360">
        <f>SUM(AR74:AT75)</f>
        <v>86</v>
      </c>
      <c r="AS73" s="626"/>
      <c r="AT73" s="386"/>
      <c r="AU73" s="372">
        <f>SUM(AU74:AW75)</f>
        <v>104</v>
      </c>
      <c r="AV73" s="360"/>
      <c r="AW73" s="373"/>
      <c r="AX73" s="367"/>
      <c r="AY73" s="367"/>
      <c r="AZ73" s="368"/>
      <c r="BA73" s="727">
        <f>SUM(BA74:BC75)</f>
        <v>34</v>
      </c>
      <c r="BB73" s="728"/>
      <c r="BC73" s="729"/>
      <c r="BD73" s="728">
        <f>SUM(BD74:BF75)</f>
        <v>42</v>
      </c>
      <c r="BE73" s="728"/>
      <c r="BF73" s="739"/>
      <c r="BG73" s="727">
        <f>SUM(BG74:BI75)</f>
        <v>26</v>
      </c>
      <c r="BH73" s="728"/>
      <c r="BI73" s="729"/>
      <c r="BJ73" s="728">
        <f>SUM(BJ74:BL75)</f>
        <v>44</v>
      </c>
      <c r="BK73" s="728"/>
      <c r="BL73" s="739"/>
      <c r="BM73" s="727">
        <f>SUM(BM74:BO75)</f>
        <v>26</v>
      </c>
      <c r="BN73" s="728"/>
      <c r="BO73" s="729"/>
      <c r="BP73" s="728">
        <f>SUM(BP74:BR75)</f>
        <v>18</v>
      </c>
      <c r="BQ73" s="728"/>
      <c r="BR73" s="739"/>
      <c r="BS73" s="270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</row>
    <row r="74" spans="2:92" s="264" customFormat="1" ht="12.95" customHeight="1">
      <c r="B74" s="81"/>
      <c r="C74" s="16" t="s">
        <v>65</v>
      </c>
      <c r="D74" s="323" t="s">
        <v>66</v>
      </c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23"/>
      <c r="P74" s="323"/>
      <c r="Q74" s="323"/>
      <c r="R74" s="323"/>
      <c r="S74" s="323"/>
      <c r="T74" s="323"/>
      <c r="U74" s="323"/>
      <c r="V74" s="323"/>
      <c r="W74" s="323"/>
      <c r="X74" s="323"/>
      <c r="Y74" s="323"/>
      <c r="Z74" s="323"/>
      <c r="AA74" s="323"/>
      <c r="AB74" s="323"/>
      <c r="AC74" s="139" t="s">
        <v>16</v>
      </c>
      <c r="AD74" s="112" t="s">
        <v>111</v>
      </c>
      <c r="AE74" s="140" t="s">
        <v>16</v>
      </c>
      <c r="AF74" s="142" t="s">
        <v>16</v>
      </c>
      <c r="AG74" s="142" t="s">
        <v>16</v>
      </c>
      <c r="AH74" s="144" t="s">
        <v>16</v>
      </c>
      <c r="AI74" s="312">
        <f>AO74+AL74</f>
        <v>114</v>
      </c>
      <c r="AJ74" s="312"/>
      <c r="AK74" s="312"/>
      <c r="AL74" s="320">
        <v>38</v>
      </c>
      <c r="AM74" s="321"/>
      <c r="AN74" s="322"/>
      <c r="AO74" s="311">
        <f>SUM(BA74:BR74)</f>
        <v>76</v>
      </c>
      <c r="AP74" s="311"/>
      <c r="AQ74" s="311"/>
      <c r="AR74" s="305">
        <f>AO74-AU74</f>
        <v>44</v>
      </c>
      <c r="AS74" s="313"/>
      <c r="AT74" s="314"/>
      <c r="AU74" s="369">
        <v>32</v>
      </c>
      <c r="AV74" s="369"/>
      <c r="AW74" s="369"/>
      <c r="AX74" s="365"/>
      <c r="AY74" s="365"/>
      <c r="AZ74" s="366"/>
      <c r="BA74" s="381">
        <v>34</v>
      </c>
      <c r="BB74" s="358"/>
      <c r="BC74" s="382"/>
      <c r="BD74" s="358">
        <v>42</v>
      </c>
      <c r="BE74" s="358"/>
      <c r="BF74" s="359"/>
      <c r="BG74" s="678"/>
      <c r="BH74" s="290"/>
      <c r="BI74" s="581"/>
      <c r="BJ74" s="290"/>
      <c r="BK74" s="290"/>
      <c r="BL74" s="291"/>
      <c r="BM74" s="304"/>
      <c r="BN74" s="365"/>
      <c r="BO74" s="309"/>
      <c r="BP74" s="737"/>
      <c r="BQ74" s="737"/>
      <c r="BR74" s="738"/>
      <c r="BS74" s="270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</row>
    <row r="75" spans="2:92" s="268" customFormat="1" ht="27.75" customHeight="1">
      <c r="B75" s="129"/>
      <c r="C75" s="130" t="s">
        <v>67</v>
      </c>
      <c r="D75" s="652" t="s">
        <v>20</v>
      </c>
      <c r="E75" s="653"/>
      <c r="F75" s="653"/>
      <c r="G75" s="653"/>
      <c r="H75" s="653"/>
      <c r="I75" s="653"/>
      <c r="J75" s="653"/>
      <c r="K75" s="653"/>
      <c r="L75" s="653"/>
      <c r="M75" s="653"/>
      <c r="N75" s="653"/>
      <c r="O75" s="653"/>
      <c r="P75" s="653"/>
      <c r="Q75" s="653"/>
      <c r="R75" s="653"/>
      <c r="S75" s="653"/>
      <c r="T75" s="653"/>
      <c r="U75" s="653"/>
      <c r="V75" s="653"/>
      <c r="W75" s="653"/>
      <c r="X75" s="653"/>
      <c r="Y75" s="653"/>
      <c r="Z75" s="653"/>
      <c r="AA75" s="653"/>
      <c r="AB75" s="654"/>
      <c r="AC75" s="141" t="s">
        <v>16</v>
      </c>
      <c r="AD75" s="261" t="s">
        <v>16</v>
      </c>
      <c r="AE75" s="140" t="s">
        <v>16</v>
      </c>
      <c r="AF75" s="142" t="s">
        <v>16</v>
      </c>
      <c r="AG75" s="143" t="s">
        <v>16</v>
      </c>
      <c r="AH75" s="144" t="s">
        <v>111</v>
      </c>
      <c r="AI75" s="357">
        <f>AO75+AL75</f>
        <v>171</v>
      </c>
      <c r="AJ75" s="357"/>
      <c r="AK75" s="357"/>
      <c r="AL75" s="324">
        <v>57</v>
      </c>
      <c r="AM75" s="325"/>
      <c r="AN75" s="326"/>
      <c r="AO75" s="311">
        <f>SUM(BA75:BR75)</f>
        <v>114</v>
      </c>
      <c r="AP75" s="311"/>
      <c r="AQ75" s="311"/>
      <c r="AR75" s="624">
        <f>AO75-AU75</f>
        <v>42</v>
      </c>
      <c r="AS75" s="625"/>
      <c r="AT75" s="818"/>
      <c r="AU75" s="364">
        <v>72</v>
      </c>
      <c r="AV75" s="364"/>
      <c r="AW75" s="364"/>
      <c r="AX75" s="358"/>
      <c r="AY75" s="358"/>
      <c r="AZ75" s="359"/>
      <c r="BA75" s="381"/>
      <c r="BB75" s="358"/>
      <c r="BC75" s="382"/>
      <c r="BD75" s="358"/>
      <c r="BE75" s="358"/>
      <c r="BF75" s="359"/>
      <c r="BG75" s="381">
        <v>26</v>
      </c>
      <c r="BH75" s="358"/>
      <c r="BI75" s="382"/>
      <c r="BJ75" s="358">
        <v>44</v>
      </c>
      <c r="BK75" s="358"/>
      <c r="BL75" s="359"/>
      <c r="BM75" s="381">
        <v>26</v>
      </c>
      <c r="BN75" s="358"/>
      <c r="BO75" s="382"/>
      <c r="BP75" s="358">
        <v>18</v>
      </c>
      <c r="BQ75" s="358"/>
      <c r="BR75" s="359"/>
      <c r="BS75" s="270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</row>
    <row r="76" spans="2:92" ht="27.75" customHeight="1">
      <c r="B76" s="81"/>
      <c r="C76" s="20" t="s">
        <v>158</v>
      </c>
      <c r="D76" s="648" t="s">
        <v>199</v>
      </c>
      <c r="E76" s="649"/>
      <c r="F76" s="649"/>
      <c r="G76" s="649"/>
      <c r="H76" s="649"/>
      <c r="I76" s="649"/>
      <c r="J76" s="649"/>
      <c r="K76" s="649"/>
      <c r="L76" s="649"/>
      <c r="M76" s="649"/>
      <c r="N76" s="649"/>
      <c r="O76" s="649"/>
      <c r="P76" s="649"/>
      <c r="Q76" s="649"/>
      <c r="R76" s="649"/>
      <c r="S76" s="649"/>
      <c r="T76" s="649"/>
      <c r="U76" s="649"/>
      <c r="V76" s="649"/>
      <c r="W76" s="649"/>
      <c r="X76" s="649"/>
      <c r="Y76" s="649"/>
      <c r="Z76" s="649"/>
      <c r="AA76" s="649"/>
      <c r="AB76" s="650"/>
      <c r="AC76" s="62"/>
      <c r="AD76" s="83"/>
      <c r="AE76" s="62"/>
      <c r="AF76" s="76"/>
      <c r="AG76" s="77"/>
      <c r="AH76" s="78"/>
      <c r="AI76" s="361">
        <f>AI77+AI91</f>
        <v>3990</v>
      </c>
      <c r="AJ76" s="362"/>
      <c r="AK76" s="363"/>
      <c r="AL76" s="361">
        <f>AL77+AL91</f>
        <v>1330</v>
      </c>
      <c r="AM76" s="362"/>
      <c r="AN76" s="363"/>
      <c r="AO76" s="361">
        <f>AO77+AO91</f>
        <v>2660</v>
      </c>
      <c r="AP76" s="379"/>
      <c r="AQ76" s="380"/>
      <c r="AR76" s="627">
        <f>AR77+AR91</f>
        <v>1432</v>
      </c>
      <c r="AS76" s="628"/>
      <c r="AT76" s="629"/>
      <c r="AU76" s="377">
        <f>AU77+AU91</f>
        <v>1216</v>
      </c>
      <c r="AV76" s="362"/>
      <c r="AW76" s="378"/>
      <c r="AX76" s="377">
        <f>AX77+AX93</f>
        <v>12</v>
      </c>
      <c r="AY76" s="379"/>
      <c r="AZ76" s="380"/>
      <c r="BA76" s="362">
        <f>BA91+BA77</f>
        <v>476</v>
      </c>
      <c r="BB76" s="379"/>
      <c r="BC76" s="379"/>
      <c r="BD76" s="681">
        <f>BD91+BD77</f>
        <v>588</v>
      </c>
      <c r="BE76" s="469"/>
      <c r="BF76" s="470"/>
      <c r="BG76" s="362">
        <f>BG91+BG77</f>
        <v>416</v>
      </c>
      <c r="BH76" s="379"/>
      <c r="BI76" s="379"/>
      <c r="BJ76" s="377">
        <f>BJ91+BJ77</f>
        <v>520</v>
      </c>
      <c r="BK76" s="379"/>
      <c r="BL76" s="380"/>
      <c r="BM76" s="362">
        <f>BM91+BM77</f>
        <v>390</v>
      </c>
      <c r="BN76" s="379"/>
      <c r="BO76" s="379"/>
      <c r="BP76" s="377">
        <f>BP91+BP77</f>
        <v>270</v>
      </c>
      <c r="BQ76" s="379"/>
      <c r="BR76" s="380"/>
      <c r="BS76" s="270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</row>
    <row r="77" spans="2:92" ht="15.75">
      <c r="B77" s="81"/>
      <c r="C77" s="136" t="s">
        <v>159</v>
      </c>
      <c r="D77" s="651" t="s">
        <v>152</v>
      </c>
      <c r="E77" s="651"/>
      <c r="F77" s="651"/>
      <c r="G77" s="651"/>
      <c r="H77" s="651"/>
      <c r="I77" s="651"/>
      <c r="J77" s="651"/>
      <c r="K77" s="651"/>
      <c r="L77" s="651"/>
      <c r="M77" s="651"/>
      <c r="N77" s="651"/>
      <c r="O77" s="651"/>
      <c r="P77" s="651"/>
      <c r="Q77" s="651"/>
      <c r="R77" s="651"/>
      <c r="S77" s="651"/>
      <c r="T77" s="651"/>
      <c r="U77" s="651"/>
      <c r="V77" s="651"/>
      <c r="W77" s="651"/>
      <c r="X77" s="651"/>
      <c r="Y77" s="651"/>
      <c r="Z77" s="651"/>
      <c r="AA77" s="651"/>
      <c r="AB77" s="651"/>
      <c r="AC77" s="137"/>
      <c r="AD77" s="137"/>
      <c r="AE77" s="137"/>
      <c r="AF77" s="137"/>
      <c r="AG77" s="137"/>
      <c r="AH77" s="138"/>
      <c r="AI77" s="360">
        <f>SUM(AI78:AK90)</f>
        <v>1479</v>
      </c>
      <c r="AJ77" s="360"/>
      <c r="AK77" s="360"/>
      <c r="AL77" s="360">
        <f>SUM(AL78:AN90)</f>
        <v>493</v>
      </c>
      <c r="AM77" s="360"/>
      <c r="AN77" s="360"/>
      <c r="AO77" s="360">
        <f>SUM(AO78:AQ90)</f>
        <v>986</v>
      </c>
      <c r="AP77" s="360"/>
      <c r="AQ77" s="360"/>
      <c r="AR77" s="360">
        <f>SUM(AR78:AT90)</f>
        <v>724</v>
      </c>
      <c r="AS77" s="360"/>
      <c r="AT77" s="373"/>
      <c r="AU77" s="372">
        <f>SUM(AU78:AW90)</f>
        <v>250</v>
      </c>
      <c r="AV77" s="360"/>
      <c r="AW77" s="373"/>
      <c r="AX77" s="372">
        <f>AX84</f>
        <v>12</v>
      </c>
      <c r="AY77" s="360"/>
      <c r="AZ77" s="360"/>
      <c r="BA77" s="679">
        <f>SUM(BA78:BC90)</f>
        <v>170</v>
      </c>
      <c r="BB77" s="360"/>
      <c r="BC77" s="680"/>
      <c r="BD77" s="682">
        <f>SUM(BD78:BF90)</f>
        <v>252</v>
      </c>
      <c r="BE77" s="682"/>
      <c r="BF77" s="372"/>
      <c r="BG77" s="679">
        <f>SUM(BG78:BI90)</f>
        <v>52</v>
      </c>
      <c r="BH77" s="360"/>
      <c r="BI77" s="680"/>
      <c r="BJ77" s="372">
        <f>SUM(BJ78:BL90)</f>
        <v>212</v>
      </c>
      <c r="BK77" s="360"/>
      <c r="BL77" s="360"/>
      <c r="BM77" s="679">
        <f>SUM(BM78:BO90)</f>
        <v>156</v>
      </c>
      <c r="BN77" s="360"/>
      <c r="BO77" s="680"/>
      <c r="BP77" s="372">
        <f>SUM(BP78:BR90)</f>
        <v>144</v>
      </c>
      <c r="BQ77" s="360"/>
      <c r="BR77" s="360"/>
      <c r="BS77" s="270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</row>
    <row r="78" spans="2:92" s="264" customFormat="1" ht="12.95" customHeight="1">
      <c r="B78" s="81"/>
      <c r="C78" s="16" t="s">
        <v>160</v>
      </c>
      <c r="D78" s="318" t="s">
        <v>82</v>
      </c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139" t="s">
        <v>111</v>
      </c>
      <c r="AD78" s="145" t="s">
        <v>47</v>
      </c>
      <c r="AE78" s="146" t="s">
        <v>16</v>
      </c>
      <c r="AF78" s="147" t="s">
        <v>16</v>
      </c>
      <c r="AG78" s="148" t="s">
        <v>16</v>
      </c>
      <c r="AH78" s="147" t="s">
        <v>16</v>
      </c>
      <c r="AI78" s="312">
        <f>AO78+AL78</f>
        <v>177</v>
      </c>
      <c r="AJ78" s="312"/>
      <c r="AK78" s="312"/>
      <c r="AL78" s="320">
        <v>59</v>
      </c>
      <c r="AM78" s="321"/>
      <c r="AN78" s="322"/>
      <c r="AO78" s="311">
        <f>SUM(BA78:BR78)</f>
        <v>118</v>
      </c>
      <c r="AP78" s="311"/>
      <c r="AQ78" s="311"/>
      <c r="AR78" s="305">
        <f>AO78-AU78</f>
        <v>102</v>
      </c>
      <c r="AS78" s="313"/>
      <c r="AT78" s="314"/>
      <c r="AU78" s="369">
        <v>16</v>
      </c>
      <c r="AV78" s="369"/>
      <c r="AW78" s="369"/>
      <c r="AX78" s="365"/>
      <c r="AY78" s="365"/>
      <c r="AZ78" s="366"/>
      <c r="BA78" s="381">
        <v>34</v>
      </c>
      <c r="BB78" s="358"/>
      <c r="BC78" s="382"/>
      <c r="BD78" s="358">
        <v>84</v>
      </c>
      <c r="BE78" s="358"/>
      <c r="BF78" s="359"/>
      <c r="BG78" s="304"/>
      <c r="BH78" s="365"/>
      <c r="BI78" s="309"/>
      <c r="BJ78" s="365"/>
      <c r="BK78" s="365"/>
      <c r="BL78" s="366"/>
      <c r="BM78" s="304"/>
      <c r="BN78" s="365"/>
      <c r="BO78" s="309"/>
      <c r="BP78" s="743"/>
      <c r="BQ78" s="743"/>
      <c r="BR78" s="744"/>
      <c r="BS78" s="270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</row>
    <row r="79" spans="2:92" s="264" customFormat="1" ht="12.95" customHeight="1">
      <c r="B79" s="81"/>
      <c r="C79" s="16" t="s">
        <v>161</v>
      </c>
      <c r="D79" s="318" t="s">
        <v>83</v>
      </c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139" t="s">
        <v>16</v>
      </c>
      <c r="AD79" s="145" t="s">
        <v>16</v>
      </c>
      <c r="AE79" s="149" t="s">
        <v>111</v>
      </c>
      <c r="AF79" s="147" t="s">
        <v>47</v>
      </c>
      <c r="AG79" s="148" t="s">
        <v>16</v>
      </c>
      <c r="AH79" s="147" t="s">
        <v>16</v>
      </c>
      <c r="AI79" s="312">
        <f t="shared" ref="AI79:AI90" si="2">AO79+AL79</f>
        <v>144</v>
      </c>
      <c r="AJ79" s="312"/>
      <c r="AK79" s="312"/>
      <c r="AL79" s="320">
        <v>48</v>
      </c>
      <c r="AM79" s="321"/>
      <c r="AN79" s="322"/>
      <c r="AO79" s="311">
        <f t="shared" ref="AO79:AO90" si="3">SUM(BA79:BR79)</f>
        <v>96</v>
      </c>
      <c r="AP79" s="311"/>
      <c r="AQ79" s="311"/>
      <c r="AR79" s="305">
        <f t="shared" ref="AR79:AR90" si="4">AO79-AU79</f>
        <v>76</v>
      </c>
      <c r="AS79" s="313"/>
      <c r="AT79" s="314"/>
      <c r="AU79" s="369">
        <v>20</v>
      </c>
      <c r="AV79" s="369"/>
      <c r="AW79" s="369"/>
      <c r="AX79" s="365"/>
      <c r="AY79" s="365"/>
      <c r="AZ79" s="366"/>
      <c r="BA79" s="381"/>
      <c r="BB79" s="358"/>
      <c r="BC79" s="382"/>
      <c r="BD79" s="358"/>
      <c r="BE79" s="358"/>
      <c r="BF79" s="359"/>
      <c r="BG79" s="678">
        <v>52</v>
      </c>
      <c r="BH79" s="290"/>
      <c r="BI79" s="581"/>
      <c r="BJ79" s="290">
        <v>44</v>
      </c>
      <c r="BK79" s="290"/>
      <c r="BL79" s="291"/>
      <c r="BM79" s="304"/>
      <c r="BN79" s="365"/>
      <c r="BO79" s="309"/>
      <c r="BP79" s="743"/>
      <c r="BQ79" s="743"/>
      <c r="BR79" s="744"/>
      <c r="BS79" s="270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</row>
    <row r="80" spans="2:92" s="264" customFormat="1" ht="12.95" customHeight="1">
      <c r="B80" s="81"/>
      <c r="C80" s="16" t="s">
        <v>162</v>
      </c>
      <c r="D80" s="318" t="s">
        <v>21</v>
      </c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150" t="s">
        <v>16</v>
      </c>
      <c r="AD80" s="151" t="s">
        <v>16</v>
      </c>
      <c r="AE80" s="149" t="s">
        <v>16</v>
      </c>
      <c r="AF80" s="152" t="s">
        <v>111</v>
      </c>
      <c r="AG80" s="153" t="s">
        <v>16</v>
      </c>
      <c r="AH80" s="147" t="s">
        <v>16</v>
      </c>
      <c r="AI80" s="312">
        <f t="shared" si="2"/>
        <v>66</v>
      </c>
      <c r="AJ80" s="312"/>
      <c r="AK80" s="312"/>
      <c r="AL80" s="320">
        <v>22</v>
      </c>
      <c r="AM80" s="321"/>
      <c r="AN80" s="322"/>
      <c r="AO80" s="311">
        <f t="shared" si="3"/>
        <v>44</v>
      </c>
      <c r="AP80" s="311"/>
      <c r="AQ80" s="311"/>
      <c r="AR80" s="305">
        <f t="shared" si="4"/>
        <v>36</v>
      </c>
      <c r="AS80" s="313"/>
      <c r="AT80" s="314"/>
      <c r="AU80" s="369">
        <v>8</v>
      </c>
      <c r="AV80" s="369"/>
      <c r="AW80" s="369"/>
      <c r="AX80" s="365"/>
      <c r="AY80" s="365"/>
      <c r="AZ80" s="366"/>
      <c r="BA80" s="381"/>
      <c r="BB80" s="358"/>
      <c r="BC80" s="382"/>
      <c r="BD80" s="358"/>
      <c r="BE80" s="358"/>
      <c r="BF80" s="359"/>
      <c r="BG80" s="678"/>
      <c r="BH80" s="290"/>
      <c r="BI80" s="581"/>
      <c r="BJ80" s="290">
        <v>44</v>
      </c>
      <c r="BK80" s="290"/>
      <c r="BL80" s="291"/>
      <c r="BM80" s="304"/>
      <c r="BN80" s="365"/>
      <c r="BO80" s="309"/>
      <c r="BP80" s="743"/>
      <c r="BQ80" s="743"/>
      <c r="BR80" s="744"/>
      <c r="BS80" s="270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</row>
    <row r="81" spans="2:92" s="264" customFormat="1" ht="15.75" customHeight="1">
      <c r="B81" s="81"/>
      <c r="C81" s="16" t="s">
        <v>163</v>
      </c>
      <c r="D81" s="319" t="s">
        <v>94</v>
      </c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150" t="s">
        <v>16</v>
      </c>
      <c r="AD81" s="151" t="s">
        <v>16</v>
      </c>
      <c r="AE81" s="149" t="s">
        <v>16</v>
      </c>
      <c r="AF81" s="154" t="s">
        <v>16</v>
      </c>
      <c r="AG81" s="153" t="s">
        <v>111</v>
      </c>
      <c r="AH81" s="147" t="s">
        <v>47</v>
      </c>
      <c r="AI81" s="312">
        <f t="shared" si="2"/>
        <v>132</v>
      </c>
      <c r="AJ81" s="312"/>
      <c r="AK81" s="312"/>
      <c r="AL81" s="320">
        <v>44</v>
      </c>
      <c r="AM81" s="321"/>
      <c r="AN81" s="322"/>
      <c r="AO81" s="311">
        <f t="shared" si="3"/>
        <v>88</v>
      </c>
      <c r="AP81" s="311"/>
      <c r="AQ81" s="311"/>
      <c r="AR81" s="305">
        <f t="shared" si="4"/>
        <v>66</v>
      </c>
      <c r="AS81" s="313"/>
      <c r="AT81" s="314"/>
      <c r="AU81" s="369">
        <v>22</v>
      </c>
      <c r="AV81" s="369"/>
      <c r="AW81" s="369"/>
      <c r="AX81" s="370"/>
      <c r="AY81" s="370"/>
      <c r="AZ81" s="371"/>
      <c r="BA81" s="374"/>
      <c r="BB81" s="375"/>
      <c r="BC81" s="376"/>
      <c r="BD81" s="375"/>
      <c r="BE81" s="375"/>
      <c r="BF81" s="597"/>
      <c r="BG81" s="595"/>
      <c r="BH81" s="307"/>
      <c r="BI81" s="596"/>
      <c r="BJ81" s="307"/>
      <c r="BK81" s="307"/>
      <c r="BL81" s="308"/>
      <c r="BM81" s="678">
        <v>52</v>
      </c>
      <c r="BN81" s="290"/>
      <c r="BO81" s="581"/>
      <c r="BP81" s="290">
        <v>36</v>
      </c>
      <c r="BQ81" s="290"/>
      <c r="BR81" s="291"/>
      <c r="BS81" s="270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</row>
    <row r="82" spans="2:92" s="264" customFormat="1" ht="12.95" customHeight="1">
      <c r="B82" s="81"/>
      <c r="C82" s="16" t="s">
        <v>164</v>
      </c>
      <c r="D82" s="318" t="s">
        <v>69</v>
      </c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155" t="s">
        <v>16</v>
      </c>
      <c r="AD82" s="151" t="s">
        <v>47</v>
      </c>
      <c r="AE82" s="149" t="s">
        <v>16</v>
      </c>
      <c r="AF82" s="154" t="s">
        <v>16</v>
      </c>
      <c r="AG82" s="153" t="s">
        <v>16</v>
      </c>
      <c r="AH82" s="147" t="s">
        <v>16</v>
      </c>
      <c r="AI82" s="312">
        <f t="shared" si="2"/>
        <v>189</v>
      </c>
      <c r="AJ82" s="312"/>
      <c r="AK82" s="312"/>
      <c r="AL82" s="320">
        <v>63</v>
      </c>
      <c r="AM82" s="321"/>
      <c r="AN82" s="322"/>
      <c r="AO82" s="311">
        <f t="shared" si="3"/>
        <v>126</v>
      </c>
      <c r="AP82" s="311"/>
      <c r="AQ82" s="311"/>
      <c r="AR82" s="305">
        <f t="shared" si="4"/>
        <v>100</v>
      </c>
      <c r="AS82" s="313"/>
      <c r="AT82" s="314"/>
      <c r="AU82" s="369">
        <v>26</v>
      </c>
      <c r="AV82" s="369"/>
      <c r="AW82" s="369"/>
      <c r="AX82" s="365"/>
      <c r="AY82" s="365"/>
      <c r="AZ82" s="366"/>
      <c r="BA82" s="381">
        <v>68</v>
      </c>
      <c r="BB82" s="358"/>
      <c r="BC82" s="382"/>
      <c r="BD82" s="358">
        <v>58</v>
      </c>
      <c r="BE82" s="358"/>
      <c r="BF82" s="359"/>
      <c r="BG82" s="678"/>
      <c r="BH82" s="290"/>
      <c r="BI82" s="581"/>
      <c r="BJ82" s="290"/>
      <c r="BK82" s="290"/>
      <c r="BL82" s="291"/>
      <c r="BM82" s="304"/>
      <c r="BN82" s="365"/>
      <c r="BO82" s="309"/>
      <c r="BP82" s="743"/>
      <c r="BQ82" s="743"/>
      <c r="BR82" s="744"/>
      <c r="BS82" s="262"/>
      <c r="BT82" s="262"/>
      <c r="BU82" s="263"/>
      <c r="BV82" s="263"/>
      <c r="BW82" s="263"/>
      <c r="BX82" s="263"/>
      <c r="BY82" s="263"/>
      <c r="BZ82" s="263"/>
      <c r="CA82" s="263"/>
      <c r="CB82" s="263"/>
      <c r="CC82" s="263"/>
      <c r="CD82" s="263"/>
      <c r="CE82" s="263"/>
    </row>
    <row r="83" spans="2:92" s="264" customFormat="1" ht="13.5" customHeight="1">
      <c r="B83" s="81"/>
      <c r="C83" s="16" t="s">
        <v>165</v>
      </c>
      <c r="D83" s="318" t="s">
        <v>68</v>
      </c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155" t="s">
        <v>16</v>
      </c>
      <c r="AD83" s="151" t="s">
        <v>47</v>
      </c>
      <c r="AE83" s="149" t="s">
        <v>16</v>
      </c>
      <c r="AF83" s="154" t="s">
        <v>16</v>
      </c>
      <c r="AG83" s="153" t="s">
        <v>16</v>
      </c>
      <c r="AH83" s="147" t="s">
        <v>16</v>
      </c>
      <c r="AI83" s="312">
        <f t="shared" si="2"/>
        <v>114</v>
      </c>
      <c r="AJ83" s="312"/>
      <c r="AK83" s="312"/>
      <c r="AL83" s="320">
        <v>38</v>
      </c>
      <c r="AM83" s="321"/>
      <c r="AN83" s="322"/>
      <c r="AO83" s="311">
        <f t="shared" si="3"/>
        <v>76</v>
      </c>
      <c r="AP83" s="311"/>
      <c r="AQ83" s="311"/>
      <c r="AR83" s="305">
        <f t="shared" si="4"/>
        <v>52</v>
      </c>
      <c r="AS83" s="313"/>
      <c r="AT83" s="314"/>
      <c r="AU83" s="369">
        <v>24</v>
      </c>
      <c r="AV83" s="369"/>
      <c r="AW83" s="369"/>
      <c r="AX83" s="365"/>
      <c r="AY83" s="365"/>
      <c r="AZ83" s="366"/>
      <c r="BA83" s="381">
        <v>34</v>
      </c>
      <c r="BB83" s="358"/>
      <c r="BC83" s="382"/>
      <c r="BD83" s="358">
        <v>42</v>
      </c>
      <c r="BE83" s="358"/>
      <c r="BF83" s="359"/>
      <c r="BG83" s="678"/>
      <c r="BH83" s="290"/>
      <c r="BI83" s="581"/>
      <c r="BJ83" s="290"/>
      <c r="BK83" s="290"/>
      <c r="BL83" s="291"/>
      <c r="BM83" s="304"/>
      <c r="BN83" s="365"/>
      <c r="BO83" s="309"/>
      <c r="BP83" s="743"/>
      <c r="BQ83" s="743"/>
      <c r="BR83" s="744"/>
      <c r="BS83" s="262"/>
      <c r="BT83" s="262"/>
      <c r="BU83" s="263"/>
      <c r="BV83" s="263"/>
      <c r="BW83" s="263"/>
      <c r="BX83" s="263"/>
      <c r="BY83" s="263"/>
      <c r="BZ83" s="263"/>
      <c r="CA83" s="263"/>
      <c r="CB83" s="263"/>
      <c r="CC83" s="263"/>
      <c r="CD83" s="263"/>
      <c r="CE83" s="263"/>
    </row>
    <row r="84" spans="2:92" s="267" customFormat="1" ht="12.95" customHeight="1">
      <c r="B84" s="156"/>
      <c r="C84" s="157" t="s">
        <v>166</v>
      </c>
      <c r="D84" s="318" t="s">
        <v>22</v>
      </c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158" t="s">
        <v>16</v>
      </c>
      <c r="AD84" s="159" t="s">
        <v>47</v>
      </c>
      <c r="AE84" s="160" t="s">
        <v>16</v>
      </c>
      <c r="AF84" s="161" t="s">
        <v>16</v>
      </c>
      <c r="AG84" s="162" t="s">
        <v>16</v>
      </c>
      <c r="AH84" s="163" t="s">
        <v>16</v>
      </c>
      <c r="AI84" s="312">
        <f t="shared" si="2"/>
        <v>153</v>
      </c>
      <c r="AJ84" s="312"/>
      <c r="AK84" s="312"/>
      <c r="AL84" s="320">
        <v>51</v>
      </c>
      <c r="AM84" s="321"/>
      <c r="AN84" s="322"/>
      <c r="AO84" s="311">
        <f>SUM(BA84:BR84)</f>
        <v>102</v>
      </c>
      <c r="AP84" s="311"/>
      <c r="AQ84" s="311"/>
      <c r="AR84" s="305">
        <f>AO84-AU84-AX84</f>
        <v>60</v>
      </c>
      <c r="AS84" s="313"/>
      <c r="AT84" s="314"/>
      <c r="AU84" s="692">
        <v>30</v>
      </c>
      <c r="AV84" s="692"/>
      <c r="AW84" s="692"/>
      <c r="AX84" s="822">
        <v>12</v>
      </c>
      <c r="AY84" s="822"/>
      <c r="AZ84" s="823"/>
      <c r="BA84" s="381">
        <v>34</v>
      </c>
      <c r="BB84" s="358"/>
      <c r="BC84" s="382"/>
      <c r="BD84" s="358">
        <v>68</v>
      </c>
      <c r="BE84" s="358"/>
      <c r="BF84" s="359"/>
      <c r="BG84" s="678"/>
      <c r="BH84" s="290"/>
      <c r="BI84" s="581"/>
      <c r="BJ84" s="290"/>
      <c r="BK84" s="290"/>
      <c r="BL84" s="291"/>
      <c r="BM84" s="678"/>
      <c r="BN84" s="290"/>
      <c r="BO84" s="581"/>
      <c r="BP84" s="743"/>
      <c r="BQ84" s="743"/>
      <c r="BR84" s="744"/>
      <c r="BS84" s="262"/>
      <c r="BT84" s="262"/>
      <c r="BU84" s="266"/>
      <c r="BV84" s="266"/>
      <c r="BW84" s="266"/>
      <c r="BX84" s="266"/>
      <c r="BY84" s="266"/>
      <c r="BZ84" s="266"/>
      <c r="CA84" s="266"/>
      <c r="CB84" s="266"/>
      <c r="CC84" s="266"/>
      <c r="CD84" s="266"/>
      <c r="CE84" s="266"/>
    </row>
    <row r="85" spans="2:92" s="267" customFormat="1" ht="12.95" customHeight="1">
      <c r="B85" s="156"/>
      <c r="C85" s="157" t="s">
        <v>167</v>
      </c>
      <c r="D85" s="696" t="s">
        <v>93</v>
      </c>
      <c r="E85" s="697"/>
      <c r="F85" s="697"/>
      <c r="G85" s="697"/>
      <c r="H85" s="697"/>
      <c r="I85" s="697"/>
      <c r="J85" s="697"/>
      <c r="K85" s="697"/>
      <c r="L85" s="697"/>
      <c r="M85" s="697"/>
      <c r="N85" s="697"/>
      <c r="O85" s="697"/>
      <c r="P85" s="697"/>
      <c r="Q85" s="697"/>
      <c r="R85" s="697"/>
      <c r="S85" s="697"/>
      <c r="T85" s="697"/>
      <c r="U85" s="697"/>
      <c r="V85" s="697"/>
      <c r="W85" s="697"/>
      <c r="X85" s="697"/>
      <c r="Y85" s="697"/>
      <c r="Z85" s="697"/>
      <c r="AA85" s="697"/>
      <c r="AB85" s="698"/>
      <c r="AC85" s="164" t="s">
        <v>16</v>
      </c>
      <c r="AD85" s="159" t="s">
        <v>16</v>
      </c>
      <c r="AE85" s="165" t="s">
        <v>16</v>
      </c>
      <c r="AF85" s="166" t="s">
        <v>16</v>
      </c>
      <c r="AG85" s="153" t="s">
        <v>16</v>
      </c>
      <c r="AH85" s="163" t="s">
        <v>111</v>
      </c>
      <c r="AI85" s="312">
        <f t="shared" si="2"/>
        <v>93</v>
      </c>
      <c r="AJ85" s="312"/>
      <c r="AK85" s="312"/>
      <c r="AL85" s="320">
        <v>31</v>
      </c>
      <c r="AM85" s="321"/>
      <c r="AN85" s="322"/>
      <c r="AO85" s="311">
        <f t="shared" si="3"/>
        <v>62</v>
      </c>
      <c r="AP85" s="311"/>
      <c r="AQ85" s="311"/>
      <c r="AR85" s="305">
        <f t="shared" si="4"/>
        <v>46</v>
      </c>
      <c r="AS85" s="313"/>
      <c r="AT85" s="314"/>
      <c r="AU85" s="693">
        <v>16</v>
      </c>
      <c r="AV85" s="694"/>
      <c r="AW85" s="695"/>
      <c r="AX85" s="581"/>
      <c r="AY85" s="582"/>
      <c r="AZ85" s="583"/>
      <c r="BA85" s="356"/>
      <c r="BB85" s="356"/>
      <c r="BC85" s="356"/>
      <c r="BD85" s="358"/>
      <c r="BE85" s="358"/>
      <c r="BF85" s="359"/>
      <c r="BG85" s="582"/>
      <c r="BH85" s="582"/>
      <c r="BI85" s="582"/>
      <c r="BJ85" s="581"/>
      <c r="BK85" s="582"/>
      <c r="BL85" s="583"/>
      <c r="BM85" s="678">
        <v>26</v>
      </c>
      <c r="BN85" s="290"/>
      <c r="BO85" s="581"/>
      <c r="BP85" s="743">
        <v>36</v>
      </c>
      <c r="BQ85" s="743"/>
      <c r="BR85" s="744"/>
      <c r="BS85" s="262"/>
      <c r="BT85" s="262"/>
      <c r="BU85" s="266"/>
      <c r="BV85" s="266"/>
      <c r="BW85" s="266"/>
      <c r="BX85" s="266"/>
      <c r="BY85" s="266"/>
      <c r="BZ85" s="266"/>
      <c r="CA85" s="266"/>
      <c r="CB85" s="266"/>
      <c r="CC85" s="266"/>
      <c r="CD85" s="266"/>
      <c r="CE85" s="266"/>
    </row>
    <row r="86" spans="2:92" s="264" customFormat="1" ht="12.95" customHeight="1">
      <c r="B86" s="81"/>
      <c r="C86" s="16" t="s">
        <v>168</v>
      </c>
      <c r="D86" s="323" t="s">
        <v>23</v>
      </c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3"/>
      <c r="V86" s="323"/>
      <c r="W86" s="323"/>
      <c r="X86" s="323"/>
      <c r="Y86" s="323"/>
      <c r="Z86" s="323"/>
      <c r="AA86" s="323"/>
      <c r="AB86" s="323"/>
      <c r="AC86" s="139" t="s">
        <v>16</v>
      </c>
      <c r="AD86" s="145" t="s">
        <v>16</v>
      </c>
      <c r="AE86" s="167" t="s">
        <v>16</v>
      </c>
      <c r="AF86" s="147" t="s">
        <v>111</v>
      </c>
      <c r="AG86" s="148" t="s">
        <v>16</v>
      </c>
      <c r="AH86" s="147" t="s">
        <v>16</v>
      </c>
      <c r="AI86" s="312">
        <f t="shared" si="2"/>
        <v>66</v>
      </c>
      <c r="AJ86" s="312"/>
      <c r="AK86" s="312"/>
      <c r="AL86" s="320">
        <v>22</v>
      </c>
      <c r="AM86" s="321"/>
      <c r="AN86" s="322"/>
      <c r="AO86" s="311">
        <f t="shared" si="3"/>
        <v>44</v>
      </c>
      <c r="AP86" s="311"/>
      <c r="AQ86" s="311"/>
      <c r="AR86" s="305">
        <f t="shared" si="4"/>
        <v>30</v>
      </c>
      <c r="AS86" s="313"/>
      <c r="AT86" s="314"/>
      <c r="AU86" s="369">
        <v>14</v>
      </c>
      <c r="AV86" s="369"/>
      <c r="AW86" s="369"/>
      <c r="AX86" s="365"/>
      <c r="AY86" s="365"/>
      <c r="AZ86" s="366"/>
      <c r="BA86" s="381"/>
      <c r="BB86" s="358"/>
      <c r="BC86" s="382"/>
      <c r="BD86" s="358"/>
      <c r="BE86" s="358"/>
      <c r="BF86" s="359"/>
      <c r="BG86" s="678"/>
      <c r="BH86" s="290"/>
      <c r="BI86" s="581"/>
      <c r="BJ86" s="290">
        <v>44</v>
      </c>
      <c r="BK86" s="290"/>
      <c r="BL86" s="291"/>
      <c r="BM86" s="678"/>
      <c r="BN86" s="290"/>
      <c r="BO86" s="581"/>
      <c r="BP86" s="743"/>
      <c r="BQ86" s="743"/>
      <c r="BR86" s="744"/>
      <c r="BS86" s="262"/>
      <c r="BT86" s="262"/>
      <c r="BU86" s="263"/>
      <c r="BV86" s="263"/>
      <c r="BW86" s="263"/>
      <c r="BX86" s="263"/>
      <c r="BY86" s="263"/>
      <c r="BZ86" s="263"/>
      <c r="CA86" s="263"/>
      <c r="CB86" s="263"/>
      <c r="CC86" s="263"/>
      <c r="CD86" s="263"/>
      <c r="CE86" s="263"/>
    </row>
    <row r="87" spans="2:92" s="264" customFormat="1" ht="12.95" customHeight="1">
      <c r="B87" s="81"/>
      <c r="C87" s="18" t="s">
        <v>169</v>
      </c>
      <c r="D87" s="699" t="s">
        <v>70</v>
      </c>
      <c r="E87" s="699"/>
      <c r="F87" s="699"/>
      <c r="G87" s="699"/>
      <c r="H87" s="699"/>
      <c r="I87" s="699"/>
      <c r="J87" s="699"/>
      <c r="K87" s="699"/>
      <c r="L87" s="699"/>
      <c r="M87" s="699"/>
      <c r="N87" s="699"/>
      <c r="O87" s="699"/>
      <c r="P87" s="699"/>
      <c r="Q87" s="699"/>
      <c r="R87" s="699"/>
      <c r="S87" s="699"/>
      <c r="T87" s="699"/>
      <c r="U87" s="699"/>
      <c r="V87" s="699"/>
      <c r="W87" s="699"/>
      <c r="X87" s="699"/>
      <c r="Y87" s="699"/>
      <c r="Z87" s="699"/>
      <c r="AA87" s="699"/>
      <c r="AB87" s="699"/>
      <c r="AC87" s="139" t="s">
        <v>16</v>
      </c>
      <c r="AD87" s="145" t="s">
        <v>16</v>
      </c>
      <c r="AE87" s="168" t="s">
        <v>16</v>
      </c>
      <c r="AF87" s="147" t="s">
        <v>111</v>
      </c>
      <c r="AG87" s="148" t="s">
        <v>16</v>
      </c>
      <c r="AH87" s="147" t="s">
        <v>16</v>
      </c>
      <c r="AI87" s="312">
        <f t="shared" si="2"/>
        <v>120</v>
      </c>
      <c r="AJ87" s="312"/>
      <c r="AK87" s="312"/>
      <c r="AL87" s="320">
        <v>40</v>
      </c>
      <c r="AM87" s="321"/>
      <c r="AN87" s="322"/>
      <c r="AO87" s="311">
        <f t="shared" si="3"/>
        <v>80</v>
      </c>
      <c r="AP87" s="311"/>
      <c r="AQ87" s="311"/>
      <c r="AR87" s="305">
        <f t="shared" si="4"/>
        <v>30</v>
      </c>
      <c r="AS87" s="313"/>
      <c r="AT87" s="314"/>
      <c r="AU87" s="345">
        <v>50</v>
      </c>
      <c r="AV87" s="345"/>
      <c r="AW87" s="345"/>
      <c r="AX87" s="370"/>
      <c r="AY87" s="370"/>
      <c r="AZ87" s="371"/>
      <c r="BA87" s="374"/>
      <c r="BB87" s="375"/>
      <c r="BC87" s="376"/>
      <c r="BD87" s="375"/>
      <c r="BE87" s="375"/>
      <c r="BF87" s="597"/>
      <c r="BG87" s="595"/>
      <c r="BH87" s="307"/>
      <c r="BI87" s="596"/>
      <c r="BJ87" s="307">
        <v>80</v>
      </c>
      <c r="BK87" s="307"/>
      <c r="BL87" s="308"/>
      <c r="BM87" s="595"/>
      <c r="BN87" s="307"/>
      <c r="BO87" s="596"/>
      <c r="BP87" s="748"/>
      <c r="BQ87" s="748"/>
      <c r="BR87" s="749"/>
      <c r="BS87" s="262"/>
      <c r="BT87" s="262"/>
      <c r="BU87" s="263"/>
      <c r="BV87" s="263"/>
      <c r="BW87" s="263"/>
      <c r="BX87" s="263"/>
      <c r="BY87" s="263"/>
      <c r="BZ87" s="263"/>
      <c r="CA87" s="263"/>
      <c r="CB87" s="263"/>
      <c r="CC87" s="263"/>
      <c r="CD87" s="263"/>
      <c r="CE87" s="263"/>
    </row>
    <row r="88" spans="2:92" s="264" customFormat="1" ht="13.5" customHeight="1">
      <c r="B88" s="81"/>
      <c r="C88" s="16" t="s">
        <v>205</v>
      </c>
      <c r="D88" s="334" t="s">
        <v>187</v>
      </c>
      <c r="E88" s="335"/>
      <c r="F88" s="335"/>
      <c r="G88" s="335"/>
      <c r="H88" s="335"/>
      <c r="I88" s="335"/>
      <c r="J88" s="335"/>
      <c r="K88" s="335"/>
      <c r="L88" s="335"/>
      <c r="M88" s="335"/>
      <c r="N88" s="335"/>
      <c r="O88" s="335"/>
      <c r="P88" s="335"/>
      <c r="Q88" s="335"/>
      <c r="R88" s="335"/>
      <c r="S88" s="335"/>
      <c r="T88" s="335"/>
      <c r="U88" s="335"/>
      <c r="V88" s="335"/>
      <c r="W88" s="335"/>
      <c r="X88" s="335"/>
      <c r="Y88" s="335"/>
      <c r="Z88" s="335"/>
      <c r="AA88" s="335"/>
      <c r="AB88" s="336"/>
      <c r="AC88" s="155" t="s">
        <v>16</v>
      </c>
      <c r="AD88" s="169" t="s">
        <v>16</v>
      </c>
      <c r="AE88" s="170" t="s">
        <v>16</v>
      </c>
      <c r="AF88" s="169" t="s">
        <v>16</v>
      </c>
      <c r="AG88" s="170" t="s">
        <v>16</v>
      </c>
      <c r="AH88" s="169" t="s">
        <v>111</v>
      </c>
      <c r="AI88" s="312">
        <f t="shared" si="2"/>
        <v>93</v>
      </c>
      <c r="AJ88" s="312"/>
      <c r="AK88" s="312"/>
      <c r="AL88" s="320">
        <v>31</v>
      </c>
      <c r="AM88" s="321"/>
      <c r="AN88" s="322"/>
      <c r="AO88" s="311">
        <f t="shared" si="3"/>
        <v>62</v>
      </c>
      <c r="AP88" s="311"/>
      <c r="AQ88" s="311"/>
      <c r="AR88" s="305">
        <f t="shared" si="4"/>
        <v>54</v>
      </c>
      <c r="AS88" s="313"/>
      <c r="AT88" s="314"/>
      <c r="AU88" s="346">
        <v>8</v>
      </c>
      <c r="AV88" s="321"/>
      <c r="AW88" s="347"/>
      <c r="AX88" s="309"/>
      <c r="AY88" s="303"/>
      <c r="AZ88" s="310"/>
      <c r="BA88" s="260"/>
      <c r="BB88" s="260"/>
      <c r="BC88" s="260"/>
      <c r="BD88" s="375"/>
      <c r="BE88" s="375"/>
      <c r="BF88" s="597"/>
      <c r="BG88" s="303"/>
      <c r="BH88" s="303"/>
      <c r="BI88" s="303"/>
      <c r="BJ88" s="309"/>
      <c r="BK88" s="303"/>
      <c r="BL88" s="310"/>
      <c r="BM88" s="303">
        <v>26</v>
      </c>
      <c r="BN88" s="303"/>
      <c r="BO88" s="303"/>
      <c r="BP88" s="745">
        <v>36</v>
      </c>
      <c r="BQ88" s="746"/>
      <c r="BR88" s="747"/>
      <c r="BS88" s="262"/>
      <c r="BT88" s="262"/>
      <c r="BU88" s="263"/>
      <c r="BV88" s="263"/>
      <c r="BW88" s="263"/>
      <c r="BX88" s="263"/>
      <c r="BY88" s="263"/>
      <c r="CD88" s="263"/>
    </row>
    <row r="89" spans="2:92" s="264" customFormat="1" ht="13.5" customHeight="1">
      <c r="B89" s="81"/>
      <c r="C89" s="16" t="s">
        <v>218</v>
      </c>
      <c r="D89" s="334" t="s">
        <v>80</v>
      </c>
      <c r="E89" s="335"/>
      <c r="F89" s="335"/>
      <c r="G89" s="335"/>
      <c r="H89" s="335"/>
      <c r="I89" s="335"/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/>
      <c r="V89" s="335"/>
      <c r="W89" s="335"/>
      <c r="X89" s="335"/>
      <c r="Y89" s="335"/>
      <c r="Z89" s="335"/>
      <c r="AA89" s="335"/>
      <c r="AB89" s="336"/>
      <c r="AC89" s="155" t="s">
        <v>16</v>
      </c>
      <c r="AD89" s="169" t="s">
        <v>16</v>
      </c>
      <c r="AE89" s="170" t="s">
        <v>16</v>
      </c>
      <c r="AF89" s="169" t="s">
        <v>16</v>
      </c>
      <c r="AG89" s="170" t="s">
        <v>16</v>
      </c>
      <c r="AH89" s="169" t="s">
        <v>111</v>
      </c>
      <c r="AI89" s="312">
        <f t="shared" si="2"/>
        <v>66</v>
      </c>
      <c r="AJ89" s="312"/>
      <c r="AK89" s="312"/>
      <c r="AL89" s="320">
        <v>22</v>
      </c>
      <c r="AM89" s="321"/>
      <c r="AN89" s="322"/>
      <c r="AO89" s="311">
        <f t="shared" si="3"/>
        <v>44</v>
      </c>
      <c r="AP89" s="311"/>
      <c r="AQ89" s="311"/>
      <c r="AR89" s="305">
        <f t="shared" si="4"/>
        <v>34</v>
      </c>
      <c r="AS89" s="313"/>
      <c r="AT89" s="314"/>
      <c r="AU89" s="346">
        <v>10</v>
      </c>
      <c r="AV89" s="321"/>
      <c r="AW89" s="347"/>
      <c r="AX89" s="309"/>
      <c r="AY89" s="303"/>
      <c r="AZ89" s="310"/>
      <c r="BA89" s="171"/>
      <c r="BB89" s="171"/>
      <c r="BC89" s="171"/>
      <c r="BD89" s="375"/>
      <c r="BE89" s="375"/>
      <c r="BF89" s="597"/>
      <c r="BG89" s="303"/>
      <c r="BH89" s="303"/>
      <c r="BI89" s="303"/>
      <c r="BJ89" s="309"/>
      <c r="BK89" s="303"/>
      <c r="BL89" s="310"/>
      <c r="BM89" s="303">
        <v>26</v>
      </c>
      <c r="BN89" s="303"/>
      <c r="BO89" s="303"/>
      <c r="BP89" s="745">
        <v>18</v>
      </c>
      <c r="BQ89" s="746"/>
      <c r="BR89" s="747"/>
      <c r="BS89" s="262"/>
      <c r="BT89" s="262"/>
      <c r="BU89" s="263"/>
      <c r="BV89" s="263"/>
      <c r="BW89" s="263"/>
      <c r="BX89" s="263"/>
      <c r="BY89" s="263"/>
      <c r="CD89" s="263"/>
    </row>
    <row r="90" spans="2:92" s="264" customFormat="1" ht="13.5" customHeight="1">
      <c r="B90" s="81"/>
      <c r="C90" s="16" t="s">
        <v>209</v>
      </c>
      <c r="D90" s="334" t="s">
        <v>153</v>
      </c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35"/>
      <c r="X90" s="335"/>
      <c r="Y90" s="335"/>
      <c r="Z90" s="335"/>
      <c r="AA90" s="335"/>
      <c r="AB90" s="336"/>
      <c r="AC90" s="155" t="s">
        <v>16</v>
      </c>
      <c r="AD90" s="169" t="s">
        <v>16</v>
      </c>
      <c r="AE90" s="170" t="s">
        <v>16</v>
      </c>
      <c r="AF90" s="169" t="s">
        <v>16</v>
      </c>
      <c r="AG90" s="170" t="s">
        <v>16</v>
      </c>
      <c r="AH90" s="286" t="s">
        <v>237</v>
      </c>
      <c r="AI90" s="312">
        <f t="shared" si="2"/>
        <v>66</v>
      </c>
      <c r="AJ90" s="312"/>
      <c r="AK90" s="312"/>
      <c r="AL90" s="320">
        <v>22</v>
      </c>
      <c r="AM90" s="321"/>
      <c r="AN90" s="322"/>
      <c r="AO90" s="311">
        <f t="shared" si="3"/>
        <v>44</v>
      </c>
      <c r="AP90" s="311"/>
      <c r="AQ90" s="311"/>
      <c r="AR90" s="305">
        <f t="shared" si="4"/>
        <v>38</v>
      </c>
      <c r="AS90" s="313"/>
      <c r="AT90" s="314"/>
      <c r="AU90" s="346">
        <v>6</v>
      </c>
      <c r="AV90" s="321"/>
      <c r="AW90" s="347"/>
      <c r="AX90" s="309"/>
      <c r="AY90" s="303"/>
      <c r="AZ90" s="310"/>
      <c r="BA90" s="171"/>
      <c r="BB90" s="171"/>
      <c r="BC90" s="171"/>
      <c r="BD90" s="375"/>
      <c r="BE90" s="375"/>
      <c r="BF90" s="597"/>
      <c r="BG90" s="303"/>
      <c r="BH90" s="303"/>
      <c r="BI90" s="303"/>
      <c r="BJ90" s="309"/>
      <c r="BK90" s="303"/>
      <c r="BL90" s="310"/>
      <c r="BM90" s="303">
        <v>26</v>
      </c>
      <c r="BN90" s="303"/>
      <c r="BO90" s="303"/>
      <c r="BP90" s="745">
        <v>18</v>
      </c>
      <c r="BQ90" s="746"/>
      <c r="BR90" s="747"/>
      <c r="BS90" s="262"/>
      <c r="BT90" s="262"/>
      <c r="BU90" s="263"/>
      <c r="BV90" s="263"/>
      <c r="BW90" s="263"/>
      <c r="BX90" s="263"/>
      <c r="BY90" s="263"/>
      <c r="CD90" s="263"/>
    </row>
    <row r="91" spans="2:92" ht="19.5" customHeight="1" thickBot="1">
      <c r="B91" s="81"/>
      <c r="C91" s="20" t="s">
        <v>85</v>
      </c>
      <c r="D91" s="317" t="s">
        <v>84</v>
      </c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23"/>
      <c r="AD91" s="23"/>
      <c r="AE91" s="23"/>
      <c r="AF91" s="23"/>
      <c r="AG91" s="23"/>
      <c r="AH91" s="24"/>
      <c r="AI91" s="584">
        <f>SUM(AI93:AK93,AI102,AI115:AK116,AI120)</f>
        <v>2511</v>
      </c>
      <c r="AJ91" s="585"/>
      <c r="AK91" s="585"/>
      <c r="AL91" s="584">
        <f>SUM(AL93:AN93,AL102,AL115:AN116,AL120)</f>
        <v>837</v>
      </c>
      <c r="AM91" s="585"/>
      <c r="AN91" s="585"/>
      <c r="AO91" s="584">
        <f>AO93+AO102+AO115+AO116+AO120</f>
        <v>1674</v>
      </c>
      <c r="AP91" s="585"/>
      <c r="AQ91" s="585"/>
      <c r="AR91" s="586">
        <f>SUM(AR93:AT93,AR102,AR115:AT116,AR120)</f>
        <v>708</v>
      </c>
      <c r="AS91" s="393"/>
      <c r="AT91" s="393"/>
      <c r="AU91" s="392">
        <f>SUM(AU93:AW93,AU102,AU115:AW116,AU120)</f>
        <v>966</v>
      </c>
      <c r="AV91" s="393"/>
      <c r="AW91" s="393"/>
      <c r="AX91" s="392"/>
      <c r="AY91" s="393"/>
      <c r="AZ91" s="587"/>
      <c r="BA91" s="718">
        <f>SUM(BA93:BC93,BA102,BA115:BC116,BA120)</f>
        <v>306</v>
      </c>
      <c r="BB91" s="393"/>
      <c r="BC91" s="719"/>
      <c r="BD91" s="392">
        <f>SUM(BD93:BF93,BD102,BD115:BF116,BD120)</f>
        <v>336</v>
      </c>
      <c r="BE91" s="393"/>
      <c r="BF91" s="587"/>
      <c r="BG91" s="718">
        <f>SUM(BG93:BI93,BG102,BG115:BI116,BG120)</f>
        <v>364</v>
      </c>
      <c r="BH91" s="393"/>
      <c r="BI91" s="719"/>
      <c r="BJ91" s="392">
        <f>SUM(BJ93:BL93,BJ102,BJ115:BL116,BJ120)</f>
        <v>308</v>
      </c>
      <c r="BK91" s="393"/>
      <c r="BL91" s="587"/>
      <c r="BM91" s="718">
        <f>SUM(BM93:BO93,BM102,BM115:BO116,BM120)</f>
        <v>234</v>
      </c>
      <c r="BN91" s="393"/>
      <c r="BO91" s="719"/>
      <c r="BP91" s="392">
        <f>SUM(BP93:BR93,BP102,BP115:BR116,BP120)</f>
        <v>126</v>
      </c>
      <c r="BQ91" s="393"/>
      <c r="BR91" s="587"/>
      <c r="BS91" s="14"/>
      <c r="BT91" s="79"/>
      <c r="BU91" s="82"/>
      <c r="BV91" s="82"/>
      <c r="BW91" s="82"/>
      <c r="BX91" s="82"/>
      <c r="BY91" s="82"/>
      <c r="BZ91" s="82"/>
      <c r="CA91" s="82"/>
      <c r="CB91" s="82"/>
      <c r="CC91" s="82"/>
      <c r="CD91" s="82"/>
      <c r="CE91" s="82"/>
      <c r="CF91" s="80"/>
    </row>
    <row r="92" spans="2:92" ht="68.25" customHeight="1" thickTop="1">
      <c r="B92" s="81"/>
      <c r="C92" s="17" t="s">
        <v>86</v>
      </c>
      <c r="D92" s="529" t="s">
        <v>155</v>
      </c>
      <c r="E92" s="529"/>
      <c r="F92" s="529"/>
      <c r="G92" s="529"/>
      <c r="H92" s="529"/>
      <c r="I92" s="529"/>
      <c r="J92" s="529"/>
      <c r="K92" s="529"/>
      <c r="L92" s="529"/>
      <c r="M92" s="529"/>
      <c r="N92" s="529"/>
      <c r="O92" s="529"/>
      <c r="P92" s="529"/>
      <c r="Q92" s="529"/>
      <c r="R92" s="529"/>
      <c r="S92" s="529"/>
      <c r="T92" s="529"/>
      <c r="U92" s="529"/>
      <c r="V92" s="529"/>
      <c r="W92" s="529"/>
      <c r="X92" s="529"/>
      <c r="Y92" s="529"/>
      <c r="Z92" s="529"/>
      <c r="AA92" s="529"/>
      <c r="AB92" s="529"/>
      <c r="AC92" s="98" t="s">
        <v>16</v>
      </c>
      <c r="AD92" s="97" t="s">
        <v>16</v>
      </c>
      <c r="AE92" s="100" t="s">
        <v>16</v>
      </c>
      <c r="AF92" s="99" t="s">
        <v>16</v>
      </c>
      <c r="AG92" s="214" t="s">
        <v>16</v>
      </c>
      <c r="AH92" s="215" t="s">
        <v>214</v>
      </c>
      <c r="AI92" s="899">
        <f>AI93</f>
        <v>1221</v>
      </c>
      <c r="AJ92" s="751"/>
      <c r="AK92" s="751"/>
      <c r="AL92" s="899">
        <f>AL93</f>
        <v>407</v>
      </c>
      <c r="AM92" s="751"/>
      <c r="AN92" s="751"/>
      <c r="AO92" s="899">
        <f>AO93</f>
        <v>814</v>
      </c>
      <c r="AP92" s="751"/>
      <c r="AQ92" s="751"/>
      <c r="AR92" s="899">
        <f>AR93</f>
        <v>158</v>
      </c>
      <c r="AS92" s="751"/>
      <c r="AT92" s="821"/>
      <c r="AU92" s="773">
        <f>AU93</f>
        <v>656</v>
      </c>
      <c r="AV92" s="751"/>
      <c r="AW92" s="821"/>
      <c r="AX92" s="773"/>
      <c r="AY92" s="751"/>
      <c r="AZ92" s="751"/>
      <c r="BA92" s="750">
        <f>BA93</f>
        <v>136</v>
      </c>
      <c r="BB92" s="751"/>
      <c r="BC92" s="752"/>
      <c r="BD92" s="638">
        <f>BD93</f>
        <v>168</v>
      </c>
      <c r="BE92" s="529"/>
      <c r="BF92" s="639"/>
      <c r="BG92" s="750">
        <f>BG93</f>
        <v>104</v>
      </c>
      <c r="BH92" s="751"/>
      <c r="BI92" s="752"/>
      <c r="BJ92" s="773">
        <f>BJ93</f>
        <v>176</v>
      </c>
      <c r="BK92" s="751"/>
      <c r="BL92" s="751"/>
      <c r="BM92" s="750">
        <f>BM93</f>
        <v>104</v>
      </c>
      <c r="BN92" s="751"/>
      <c r="BO92" s="752"/>
      <c r="BP92" s="773">
        <f>BP93</f>
        <v>126</v>
      </c>
      <c r="BQ92" s="751"/>
      <c r="BR92" s="751"/>
      <c r="BS92" s="70"/>
      <c r="BT92" s="70"/>
      <c r="BU92" s="70"/>
      <c r="BV92" s="70"/>
      <c r="BW92" s="70"/>
      <c r="BX92" s="70"/>
      <c r="BY92" s="12"/>
      <c r="BZ92" s="12"/>
      <c r="CA92" s="82"/>
      <c r="CB92" s="82"/>
      <c r="CC92" s="82"/>
      <c r="CD92" s="82"/>
      <c r="CE92" s="82"/>
      <c r="CF92" s="80"/>
    </row>
    <row r="93" spans="2:92" s="264" customFormat="1" ht="31.5" customHeight="1">
      <c r="B93" s="81"/>
      <c r="C93" s="216" t="s">
        <v>87</v>
      </c>
      <c r="D93" s="348" t="s">
        <v>95</v>
      </c>
      <c r="E93" s="349"/>
      <c r="F93" s="349"/>
      <c r="G93" s="349"/>
      <c r="H93" s="349"/>
      <c r="I93" s="349"/>
      <c r="J93" s="349"/>
      <c r="K93" s="349"/>
      <c r="L93" s="349"/>
      <c r="M93" s="349"/>
      <c r="N93" s="349"/>
      <c r="O93" s="349"/>
      <c r="P93" s="349"/>
      <c r="Q93" s="349"/>
      <c r="R93" s="349"/>
      <c r="S93" s="349"/>
      <c r="T93" s="349"/>
      <c r="U93" s="349"/>
      <c r="V93" s="349"/>
      <c r="W93" s="349"/>
      <c r="X93" s="349"/>
      <c r="Y93" s="349"/>
      <c r="Z93" s="349"/>
      <c r="AA93" s="349"/>
      <c r="AB93" s="350"/>
      <c r="AC93" s="217" t="s">
        <v>16</v>
      </c>
      <c r="AD93" s="218" t="s">
        <v>111</v>
      </c>
      <c r="AE93" s="219" t="s">
        <v>111</v>
      </c>
      <c r="AF93" s="220" t="s">
        <v>111</v>
      </c>
      <c r="AG93" s="221" t="s">
        <v>111</v>
      </c>
      <c r="AH93" s="222" t="s">
        <v>47</v>
      </c>
      <c r="AI93" s="337">
        <f>SUM(AI94:AK98)</f>
        <v>1221</v>
      </c>
      <c r="AJ93" s="337"/>
      <c r="AK93" s="337"/>
      <c r="AL93" s="337">
        <f>SUM(AL94:AN98)</f>
        <v>407</v>
      </c>
      <c r="AM93" s="337"/>
      <c r="AN93" s="337"/>
      <c r="AO93" s="691">
        <f>SUM(AO94:AQ98)</f>
        <v>814</v>
      </c>
      <c r="AP93" s="691"/>
      <c r="AQ93" s="691"/>
      <c r="AR93" s="337">
        <f>SUM(AR94:AT98)</f>
        <v>158</v>
      </c>
      <c r="AS93" s="337"/>
      <c r="AT93" s="391"/>
      <c r="AU93" s="390">
        <f>SUM(AU94:AW98)</f>
        <v>656</v>
      </c>
      <c r="AV93" s="337"/>
      <c r="AW93" s="391"/>
      <c r="AX93" s="687"/>
      <c r="AY93" s="688"/>
      <c r="AZ93" s="689"/>
      <c r="BA93" s="685">
        <f>SUM(BA94:BC98)</f>
        <v>136</v>
      </c>
      <c r="BB93" s="337"/>
      <c r="BC93" s="686"/>
      <c r="BD93" s="345">
        <f>SUM(BD94:BF98)</f>
        <v>168</v>
      </c>
      <c r="BE93" s="345"/>
      <c r="BF93" s="666"/>
      <c r="BG93" s="337">
        <f>SUM(BG94:BI98)</f>
        <v>104</v>
      </c>
      <c r="BH93" s="337"/>
      <c r="BI93" s="391"/>
      <c r="BJ93" s="390">
        <f>SUM(BJ94:BL98)</f>
        <v>176</v>
      </c>
      <c r="BK93" s="337"/>
      <c r="BL93" s="337"/>
      <c r="BM93" s="685">
        <f>SUM(BM94:BO98)</f>
        <v>104</v>
      </c>
      <c r="BN93" s="337"/>
      <c r="BO93" s="686"/>
      <c r="BP93" s="390">
        <f>SUM(BP94:BR98)</f>
        <v>126</v>
      </c>
      <c r="BQ93" s="337"/>
      <c r="BR93" s="337"/>
      <c r="BS93" s="262"/>
      <c r="BT93" s="269"/>
      <c r="BU93" s="263"/>
      <c r="BV93" s="263"/>
      <c r="BW93" s="263"/>
      <c r="BX93" s="263"/>
      <c r="BY93" s="263"/>
      <c r="BZ93" s="263"/>
      <c r="CA93" s="263"/>
      <c r="CB93" s="263"/>
      <c r="CC93" s="263"/>
      <c r="CD93" s="263"/>
      <c r="CE93" s="263"/>
    </row>
    <row r="94" spans="2:92" s="264" customFormat="1" ht="15" customHeight="1">
      <c r="B94" s="81"/>
      <c r="C94" s="223"/>
      <c r="D94" s="330" t="s">
        <v>208</v>
      </c>
      <c r="E94" s="331"/>
      <c r="F94" s="331"/>
      <c r="G94" s="331"/>
      <c r="H94" s="331"/>
      <c r="I94" s="331"/>
      <c r="J94" s="331"/>
      <c r="K94" s="331"/>
      <c r="L94" s="331"/>
      <c r="M94" s="331"/>
      <c r="N94" s="331"/>
      <c r="O94" s="331"/>
      <c r="P94" s="331"/>
      <c r="Q94" s="331"/>
      <c r="R94" s="331"/>
      <c r="S94" s="331"/>
      <c r="T94" s="331"/>
      <c r="U94" s="331"/>
      <c r="V94" s="331"/>
      <c r="W94" s="331"/>
      <c r="X94" s="331"/>
      <c r="Y94" s="331"/>
      <c r="Z94" s="331"/>
      <c r="AA94" s="331"/>
      <c r="AB94" s="332"/>
      <c r="AC94" s="217"/>
      <c r="AD94" s="218"/>
      <c r="AE94" s="219"/>
      <c r="AF94" s="220"/>
      <c r="AG94" s="221"/>
      <c r="AH94" s="222"/>
      <c r="AI94" s="337">
        <f t="shared" ref="AI94:AI99" si="5">AO94+AL94</f>
        <v>114</v>
      </c>
      <c r="AJ94" s="337"/>
      <c r="AK94" s="337"/>
      <c r="AL94" s="333">
        <v>38</v>
      </c>
      <c r="AM94" s="333"/>
      <c r="AN94" s="333"/>
      <c r="AO94" s="690">
        <f t="shared" ref="AO94:AO99" si="6">SUM(BA94:BR94)</f>
        <v>76</v>
      </c>
      <c r="AP94" s="690"/>
      <c r="AQ94" s="690"/>
      <c r="AR94" s="887">
        <v>50</v>
      </c>
      <c r="AS94" s="888"/>
      <c r="AT94" s="889"/>
      <c r="AU94" s="666">
        <f>AO94-AR94</f>
        <v>26</v>
      </c>
      <c r="AV94" s="817"/>
      <c r="AW94" s="494"/>
      <c r="AX94" s="687"/>
      <c r="AY94" s="688"/>
      <c r="AZ94" s="689"/>
      <c r="BA94" s="374">
        <v>34</v>
      </c>
      <c r="BB94" s="375"/>
      <c r="BC94" s="376"/>
      <c r="BD94" s="375">
        <v>42</v>
      </c>
      <c r="BE94" s="375"/>
      <c r="BF94" s="376"/>
      <c r="BG94" s="720"/>
      <c r="BH94" s="307"/>
      <c r="BI94" s="307"/>
      <c r="BJ94" s="307"/>
      <c r="BK94" s="307"/>
      <c r="BL94" s="308"/>
      <c r="BM94" s="595"/>
      <c r="BN94" s="307"/>
      <c r="BO94" s="596"/>
      <c r="BP94" s="290"/>
      <c r="BQ94" s="290"/>
      <c r="BR94" s="291"/>
      <c r="BS94" s="262"/>
      <c r="BT94" s="269"/>
      <c r="BU94" s="263"/>
      <c r="BV94" s="263"/>
      <c r="BW94" s="263"/>
      <c r="BX94" s="263"/>
      <c r="BY94" s="263"/>
      <c r="BZ94" s="263"/>
      <c r="CA94" s="263"/>
      <c r="CB94" s="263"/>
      <c r="CC94" s="263"/>
      <c r="CD94" s="263"/>
      <c r="CE94" s="263"/>
    </row>
    <row r="95" spans="2:92" s="264" customFormat="1" ht="15" customHeight="1">
      <c r="B95" s="81"/>
      <c r="C95" s="16"/>
      <c r="D95" s="334" t="s">
        <v>219</v>
      </c>
      <c r="E95" s="335"/>
      <c r="F95" s="335"/>
      <c r="G95" s="335"/>
      <c r="H95" s="335"/>
      <c r="I95" s="335"/>
      <c r="J95" s="335"/>
      <c r="K95" s="335"/>
      <c r="L95" s="335"/>
      <c r="M95" s="335"/>
      <c r="N95" s="335"/>
      <c r="O95" s="335"/>
      <c r="P95" s="335"/>
      <c r="Q95" s="335"/>
      <c r="R95" s="335"/>
      <c r="S95" s="335"/>
      <c r="T95" s="335"/>
      <c r="U95" s="335"/>
      <c r="V95" s="335"/>
      <c r="W95" s="335"/>
      <c r="X95" s="335"/>
      <c r="Y95" s="335"/>
      <c r="Z95" s="335"/>
      <c r="AA95" s="335"/>
      <c r="AB95" s="336"/>
      <c r="AC95" s="155"/>
      <c r="AD95" s="169"/>
      <c r="AE95" s="170"/>
      <c r="AF95" s="169"/>
      <c r="AG95" s="170"/>
      <c r="AH95" s="169"/>
      <c r="AI95" s="320">
        <f t="shared" si="5"/>
        <v>66</v>
      </c>
      <c r="AJ95" s="321"/>
      <c r="AK95" s="322"/>
      <c r="AL95" s="320">
        <v>22</v>
      </c>
      <c r="AM95" s="321"/>
      <c r="AN95" s="322"/>
      <c r="AO95" s="400">
        <f t="shared" si="6"/>
        <v>44</v>
      </c>
      <c r="AP95" s="311"/>
      <c r="AQ95" s="311"/>
      <c r="AR95" s="305">
        <f>AO95-AU95</f>
        <v>34</v>
      </c>
      <c r="AS95" s="296"/>
      <c r="AT95" s="306"/>
      <c r="AU95" s="346">
        <v>10</v>
      </c>
      <c r="AV95" s="321"/>
      <c r="AW95" s="347"/>
      <c r="AX95" s="687"/>
      <c r="AY95" s="688"/>
      <c r="AZ95" s="689"/>
      <c r="BA95" s="296"/>
      <c r="BB95" s="296"/>
      <c r="BC95" s="296"/>
      <c r="BD95" s="665"/>
      <c r="BE95" s="665"/>
      <c r="BF95" s="295"/>
      <c r="BG95" s="305"/>
      <c r="BH95" s="296"/>
      <c r="BI95" s="306"/>
      <c r="BJ95" s="295"/>
      <c r="BK95" s="296"/>
      <c r="BL95" s="297"/>
      <c r="BM95" s="296">
        <v>26</v>
      </c>
      <c r="BN95" s="296"/>
      <c r="BO95" s="296"/>
      <c r="BP95" s="295">
        <v>18</v>
      </c>
      <c r="BQ95" s="296"/>
      <c r="BR95" s="297"/>
      <c r="BS95" s="262"/>
      <c r="BT95" s="262"/>
      <c r="BU95" s="263"/>
      <c r="BV95" s="263"/>
      <c r="BW95" s="263"/>
      <c r="BX95" s="263"/>
      <c r="BY95" s="263"/>
      <c r="CD95" s="263"/>
    </row>
    <row r="96" spans="2:92" s="264" customFormat="1" ht="15" customHeight="1">
      <c r="B96" s="81"/>
      <c r="C96" s="16"/>
      <c r="D96" s="334" t="s">
        <v>216</v>
      </c>
      <c r="E96" s="335"/>
      <c r="F96" s="335"/>
      <c r="G96" s="335"/>
      <c r="H96" s="335"/>
      <c r="I96" s="335"/>
      <c r="J96" s="335"/>
      <c r="K96" s="335"/>
      <c r="L96" s="335"/>
      <c r="M96" s="335"/>
      <c r="N96" s="335"/>
      <c r="O96" s="335"/>
      <c r="P96" s="335"/>
      <c r="Q96" s="335"/>
      <c r="R96" s="335"/>
      <c r="S96" s="335"/>
      <c r="T96" s="335"/>
      <c r="U96" s="335"/>
      <c r="V96" s="335"/>
      <c r="W96" s="335"/>
      <c r="X96" s="335"/>
      <c r="Y96" s="335"/>
      <c r="Z96" s="335"/>
      <c r="AA96" s="335"/>
      <c r="AB96" s="336"/>
      <c r="AC96" s="155"/>
      <c r="AD96" s="169"/>
      <c r="AE96" s="170"/>
      <c r="AF96" s="169"/>
      <c r="AG96" s="170"/>
      <c r="AH96" s="169"/>
      <c r="AI96" s="320">
        <f t="shared" si="5"/>
        <v>54</v>
      </c>
      <c r="AJ96" s="321"/>
      <c r="AK96" s="322"/>
      <c r="AL96" s="320">
        <v>18</v>
      </c>
      <c r="AM96" s="321"/>
      <c r="AN96" s="322"/>
      <c r="AO96" s="400">
        <f t="shared" si="6"/>
        <v>36</v>
      </c>
      <c r="AP96" s="311"/>
      <c r="AQ96" s="311"/>
      <c r="AR96" s="305">
        <f>AO96-AU96</f>
        <v>28</v>
      </c>
      <c r="AS96" s="296"/>
      <c r="AT96" s="306"/>
      <c r="AU96" s="346">
        <v>8</v>
      </c>
      <c r="AV96" s="321"/>
      <c r="AW96" s="347"/>
      <c r="AX96" s="687"/>
      <c r="AY96" s="688"/>
      <c r="AZ96" s="689"/>
      <c r="BA96" s="296"/>
      <c r="BB96" s="296"/>
      <c r="BC96" s="306"/>
      <c r="BD96" s="296"/>
      <c r="BE96" s="296"/>
      <c r="BF96" s="296"/>
      <c r="BG96" s="305"/>
      <c r="BH96" s="296"/>
      <c r="BI96" s="306"/>
      <c r="BJ96" s="295"/>
      <c r="BK96" s="296"/>
      <c r="BL96" s="297"/>
      <c r="BM96" s="296"/>
      <c r="BN96" s="296"/>
      <c r="BO96" s="306"/>
      <c r="BP96" s="295">
        <v>36</v>
      </c>
      <c r="BQ96" s="296"/>
      <c r="BR96" s="297"/>
      <c r="BS96" s="262"/>
      <c r="BT96" s="262"/>
      <c r="BU96" s="263"/>
      <c r="BV96" s="263"/>
      <c r="BW96" s="263"/>
      <c r="BX96" s="263"/>
      <c r="BY96" s="263"/>
      <c r="CD96" s="263"/>
    </row>
    <row r="97" spans="2:90" s="264" customFormat="1" ht="15" customHeight="1">
      <c r="B97" s="81"/>
      <c r="C97" s="16"/>
      <c r="D97" s="334" t="s">
        <v>212</v>
      </c>
      <c r="E97" s="335"/>
      <c r="F97" s="335"/>
      <c r="G97" s="335"/>
      <c r="H97" s="335"/>
      <c r="I97" s="335"/>
      <c r="J97" s="335"/>
      <c r="K97" s="335"/>
      <c r="L97" s="335"/>
      <c r="M97" s="335"/>
      <c r="N97" s="335"/>
      <c r="O97" s="335"/>
      <c r="P97" s="335"/>
      <c r="Q97" s="335"/>
      <c r="R97" s="335"/>
      <c r="S97" s="335"/>
      <c r="T97" s="335"/>
      <c r="U97" s="335"/>
      <c r="V97" s="335"/>
      <c r="W97" s="335"/>
      <c r="X97" s="335"/>
      <c r="Y97" s="335"/>
      <c r="Z97" s="335"/>
      <c r="AA97" s="335"/>
      <c r="AB97" s="336"/>
      <c r="AC97" s="155"/>
      <c r="AD97" s="169"/>
      <c r="AE97" s="170"/>
      <c r="AF97" s="169"/>
      <c r="AG97" s="170"/>
      <c r="AH97" s="169"/>
      <c r="AI97" s="320">
        <f t="shared" si="5"/>
        <v>105</v>
      </c>
      <c r="AJ97" s="321"/>
      <c r="AK97" s="322"/>
      <c r="AL97" s="320">
        <v>35</v>
      </c>
      <c r="AM97" s="321"/>
      <c r="AN97" s="322"/>
      <c r="AO97" s="311">
        <f t="shared" si="6"/>
        <v>70</v>
      </c>
      <c r="AP97" s="311"/>
      <c r="AQ97" s="311"/>
      <c r="AR97" s="305">
        <f>AO97-AU97</f>
        <v>46</v>
      </c>
      <c r="AS97" s="296"/>
      <c r="AT97" s="306"/>
      <c r="AU97" s="346">
        <v>24</v>
      </c>
      <c r="AV97" s="321"/>
      <c r="AW97" s="347"/>
      <c r="AX97" s="687"/>
      <c r="AY97" s="688"/>
      <c r="AZ97" s="689"/>
      <c r="BA97" s="171"/>
      <c r="BB97" s="171"/>
      <c r="BC97" s="171"/>
      <c r="BD97" s="665"/>
      <c r="BE97" s="665"/>
      <c r="BF97" s="295"/>
      <c r="BG97" s="302">
        <v>26</v>
      </c>
      <c r="BH97" s="303"/>
      <c r="BI97" s="304"/>
      <c r="BJ97" s="309">
        <v>44</v>
      </c>
      <c r="BK97" s="303"/>
      <c r="BL97" s="310"/>
      <c r="BM97" s="303"/>
      <c r="BN97" s="303"/>
      <c r="BO97" s="303"/>
      <c r="BP97" s="745"/>
      <c r="BQ97" s="746"/>
      <c r="BR97" s="747"/>
      <c r="BS97" s="271"/>
      <c r="BT97" s="272"/>
      <c r="BU97" s="272"/>
      <c r="BV97" s="272"/>
      <c r="BW97" s="272"/>
      <c r="BX97" s="272"/>
      <c r="BY97" s="272"/>
      <c r="BZ97" s="272"/>
      <c r="CA97" s="272"/>
      <c r="CB97" s="272"/>
      <c r="CC97" s="272"/>
      <c r="CD97" s="272"/>
      <c r="CE97" s="272"/>
      <c r="CF97" s="272"/>
      <c r="CG97" s="272"/>
      <c r="CH97" s="272"/>
      <c r="CI97" s="272"/>
      <c r="CJ97" s="272"/>
      <c r="CK97" s="272"/>
      <c r="CL97" s="272"/>
    </row>
    <row r="98" spans="2:90" s="264" customFormat="1" ht="15" customHeight="1" thickBot="1">
      <c r="B98" s="81"/>
      <c r="C98" s="224"/>
      <c r="D98" s="292" t="s">
        <v>213</v>
      </c>
      <c r="E98" s="293"/>
      <c r="F98" s="293"/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  <c r="X98" s="293"/>
      <c r="Y98" s="293"/>
      <c r="Z98" s="293"/>
      <c r="AA98" s="293"/>
      <c r="AB98" s="294"/>
      <c r="AC98" s="217"/>
      <c r="AD98" s="218"/>
      <c r="AE98" s="225"/>
      <c r="AF98" s="226"/>
      <c r="AG98" s="221"/>
      <c r="AH98" s="222"/>
      <c r="AI98" s="337">
        <f t="shared" si="5"/>
        <v>882</v>
      </c>
      <c r="AJ98" s="337"/>
      <c r="AK98" s="337"/>
      <c r="AL98" s="333">
        <v>294</v>
      </c>
      <c r="AM98" s="333"/>
      <c r="AN98" s="333"/>
      <c r="AO98" s="690">
        <f>SUM(BA98:BR98)</f>
        <v>588</v>
      </c>
      <c r="AP98" s="690"/>
      <c r="AQ98" s="690"/>
      <c r="AR98" s="305">
        <f>AO98-AU98</f>
        <v>0</v>
      </c>
      <c r="AS98" s="296"/>
      <c r="AT98" s="306"/>
      <c r="AU98" s="666">
        <v>588</v>
      </c>
      <c r="AV98" s="817"/>
      <c r="AW98" s="494"/>
      <c r="AX98" s="687"/>
      <c r="AY98" s="688"/>
      <c r="AZ98" s="689"/>
      <c r="BA98" s="374">
        <v>102</v>
      </c>
      <c r="BB98" s="375"/>
      <c r="BC98" s="376"/>
      <c r="BD98" s="375">
        <v>126</v>
      </c>
      <c r="BE98" s="375"/>
      <c r="BF98" s="597"/>
      <c r="BG98" s="927">
        <v>78</v>
      </c>
      <c r="BH98" s="927"/>
      <c r="BI98" s="927"/>
      <c r="BJ98" s="307">
        <v>132</v>
      </c>
      <c r="BK98" s="307"/>
      <c r="BL98" s="308"/>
      <c r="BM98" s="595">
        <v>78</v>
      </c>
      <c r="BN98" s="307"/>
      <c r="BO98" s="596"/>
      <c r="BP98" s="290">
        <v>72</v>
      </c>
      <c r="BQ98" s="290"/>
      <c r="BR98" s="291"/>
      <c r="BS98" s="271"/>
      <c r="BT98" s="272"/>
      <c r="BU98" s="272"/>
      <c r="BV98" s="272"/>
      <c r="BW98" s="272"/>
      <c r="BX98" s="272"/>
      <c r="BY98" s="272"/>
      <c r="BZ98" s="272"/>
      <c r="CA98" s="272"/>
      <c r="CB98" s="272"/>
      <c r="CC98" s="272"/>
      <c r="CD98" s="272"/>
      <c r="CE98" s="272"/>
      <c r="CF98" s="272"/>
      <c r="CG98" s="272"/>
      <c r="CH98" s="272"/>
      <c r="CI98" s="272"/>
      <c r="CJ98" s="272"/>
      <c r="CK98" s="272"/>
      <c r="CL98" s="272"/>
    </row>
    <row r="99" spans="2:90" s="264" customFormat="1" ht="15" customHeight="1" thickBot="1">
      <c r="B99" s="81"/>
      <c r="C99" s="178" t="s">
        <v>19</v>
      </c>
      <c r="D99" s="420" t="s">
        <v>1</v>
      </c>
      <c r="E99" s="420"/>
      <c r="F99" s="420"/>
      <c r="G99" s="420"/>
      <c r="H99" s="420"/>
      <c r="I99" s="420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0"/>
      <c r="AC99" s="432" t="s">
        <v>227</v>
      </c>
      <c r="AD99" s="352"/>
      <c r="AE99" s="352"/>
      <c r="AF99" s="352"/>
      <c r="AG99" s="352"/>
      <c r="AH99" s="433"/>
      <c r="AI99" s="417">
        <f t="shared" si="5"/>
        <v>72</v>
      </c>
      <c r="AJ99" s="418"/>
      <c r="AK99" s="419"/>
      <c r="AL99" s="417"/>
      <c r="AM99" s="418"/>
      <c r="AN99" s="419"/>
      <c r="AO99" s="417">
        <f t="shared" si="6"/>
        <v>72</v>
      </c>
      <c r="AP99" s="418"/>
      <c r="AQ99" s="419"/>
      <c r="AR99" s="351"/>
      <c r="AS99" s="352"/>
      <c r="AT99" s="353"/>
      <c r="AU99" s="432">
        <f>SUM(BA99:BR99)</f>
        <v>72</v>
      </c>
      <c r="AV99" s="352"/>
      <c r="AW99" s="353"/>
      <c r="AX99" s="432"/>
      <c r="AY99" s="352"/>
      <c r="AZ99" s="433"/>
      <c r="BA99" s="521"/>
      <c r="BB99" s="521"/>
      <c r="BC99" s="521"/>
      <c r="BD99" s="721"/>
      <c r="BE99" s="721"/>
      <c r="BF99" s="722"/>
      <c r="BG99" s="352"/>
      <c r="BH99" s="352"/>
      <c r="BI99" s="352"/>
      <c r="BJ99" s="432">
        <v>72</v>
      </c>
      <c r="BK99" s="352"/>
      <c r="BL99" s="433"/>
      <c r="BM99" s="760"/>
      <c r="BN99" s="761"/>
      <c r="BO99" s="762"/>
      <c r="BP99" s="761"/>
      <c r="BQ99" s="761"/>
      <c r="BR99" s="770"/>
      <c r="BS99" s="271"/>
      <c r="BT99" s="272"/>
      <c r="BU99" s="272"/>
      <c r="BV99" s="272"/>
      <c r="BW99" s="272"/>
      <c r="BX99" s="272"/>
      <c r="BY99" s="272"/>
      <c r="BZ99" s="272"/>
      <c r="CA99" s="272"/>
      <c r="CB99" s="272"/>
      <c r="CC99" s="272"/>
      <c r="CD99" s="272"/>
      <c r="CE99" s="272"/>
      <c r="CF99" s="272"/>
      <c r="CG99" s="272"/>
      <c r="CH99" s="272"/>
      <c r="CI99" s="272"/>
      <c r="CJ99" s="272"/>
      <c r="CK99" s="272"/>
      <c r="CL99" s="272"/>
    </row>
    <row r="100" spans="2:90" s="264" customFormat="1" ht="15" customHeight="1" thickBot="1">
      <c r="B100" s="81"/>
      <c r="C100" s="227" t="s">
        <v>14</v>
      </c>
      <c r="D100" s="423" t="s">
        <v>3</v>
      </c>
      <c r="E100" s="424"/>
      <c r="F100" s="424"/>
      <c r="G100" s="424"/>
      <c r="H100" s="424"/>
      <c r="I100" s="424"/>
      <c r="J100" s="424"/>
      <c r="K100" s="424"/>
      <c r="L100" s="424"/>
      <c r="M100" s="424"/>
      <c r="N100" s="424"/>
      <c r="O100" s="424"/>
      <c r="P100" s="424"/>
      <c r="Q100" s="424"/>
      <c r="R100" s="424"/>
      <c r="S100" s="424"/>
      <c r="T100" s="424"/>
      <c r="U100" s="424"/>
      <c r="V100" s="424"/>
      <c r="W100" s="424"/>
      <c r="X100" s="424"/>
      <c r="Y100" s="424"/>
      <c r="Z100" s="424"/>
      <c r="AA100" s="424"/>
      <c r="AB100" s="425"/>
      <c r="AC100" s="706" t="s">
        <v>227</v>
      </c>
      <c r="AD100" s="707"/>
      <c r="AE100" s="708"/>
      <c r="AF100" s="708"/>
      <c r="AG100" s="707"/>
      <c r="AH100" s="709"/>
      <c r="AI100" s="417">
        <f>AO100</f>
        <v>144</v>
      </c>
      <c r="AJ100" s="418"/>
      <c r="AK100" s="419"/>
      <c r="AL100" s="417"/>
      <c r="AM100" s="418"/>
      <c r="AN100" s="419"/>
      <c r="AO100" s="417">
        <f>AU100</f>
        <v>144</v>
      </c>
      <c r="AP100" s="418"/>
      <c r="AQ100" s="419"/>
      <c r="AR100" s="351"/>
      <c r="AS100" s="352"/>
      <c r="AT100" s="353"/>
      <c r="AU100" s="432">
        <f>SUM(BA100:BR100)</f>
        <v>144</v>
      </c>
      <c r="AV100" s="352"/>
      <c r="AW100" s="353"/>
      <c r="AX100" s="432"/>
      <c r="AY100" s="352"/>
      <c r="AZ100" s="433"/>
      <c r="BA100" s="352"/>
      <c r="BB100" s="352"/>
      <c r="BC100" s="352"/>
      <c r="BD100" s="683"/>
      <c r="BE100" s="683"/>
      <c r="BF100" s="684"/>
      <c r="BG100" s="352"/>
      <c r="BH100" s="352"/>
      <c r="BI100" s="352"/>
      <c r="BJ100" s="432"/>
      <c r="BK100" s="352"/>
      <c r="BL100" s="433"/>
      <c r="BM100" s="760"/>
      <c r="BN100" s="761"/>
      <c r="BO100" s="762"/>
      <c r="BP100" s="761">
        <v>144</v>
      </c>
      <c r="BQ100" s="761"/>
      <c r="BR100" s="770"/>
      <c r="BS100" s="271"/>
      <c r="BT100" s="272"/>
      <c r="BU100" s="272"/>
      <c r="BV100" s="272"/>
      <c r="BW100" s="272"/>
      <c r="BX100" s="272"/>
      <c r="BY100" s="272"/>
      <c r="BZ100" s="272"/>
      <c r="CA100" s="272"/>
      <c r="CB100" s="272"/>
      <c r="CC100" s="272"/>
      <c r="CD100" s="272"/>
      <c r="CE100" s="272"/>
      <c r="CF100" s="272"/>
      <c r="CG100" s="272"/>
      <c r="CH100" s="272"/>
      <c r="CI100" s="272"/>
      <c r="CJ100" s="272"/>
      <c r="CK100" s="272"/>
      <c r="CL100" s="272"/>
    </row>
    <row r="101" spans="2:90" ht="45.75" customHeight="1">
      <c r="B101" s="81"/>
      <c r="C101" s="96" t="s">
        <v>88</v>
      </c>
      <c r="D101" s="703" t="s">
        <v>170</v>
      </c>
      <c r="E101" s="704"/>
      <c r="F101" s="704"/>
      <c r="G101" s="704"/>
      <c r="H101" s="704"/>
      <c r="I101" s="704"/>
      <c r="J101" s="704"/>
      <c r="K101" s="704"/>
      <c r="L101" s="704"/>
      <c r="M101" s="704"/>
      <c r="N101" s="704"/>
      <c r="O101" s="704"/>
      <c r="P101" s="704"/>
      <c r="Q101" s="704"/>
      <c r="R101" s="704"/>
      <c r="S101" s="704"/>
      <c r="T101" s="704"/>
      <c r="U101" s="704"/>
      <c r="V101" s="704"/>
      <c r="W101" s="704"/>
      <c r="X101" s="704"/>
      <c r="Y101" s="704"/>
      <c r="Z101" s="704"/>
      <c r="AA101" s="704"/>
      <c r="AB101" s="705"/>
      <c r="AC101" s="95" t="s">
        <v>16</v>
      </c>
      <c r="AD101" s="101" t="s">
        <v>16</v>
      </c>
      <c r="AE101" s="213" t="s">
        <v>214</v>
      </c>
      <c r="AF101" s="103" t="s">
        <v>16</v>
      </c>
      <c r="AG101" s="102" t="s">
        <v>16</v>
      </c>
      <c r="AH101" s="101" t="s">
        <v>16</v>
      </c>
      <c r="AI101" s="315">
        <f>AI102+AI115+AI116</f>
        <v>897</v>
      </c>
      <c r="AJ101" s="299"/>
      <c r="AK101" s="299"/>
      <c r="AL101" s="315">
        <f>AL102+AL115+AL116</f>
        <v>299</v>
      </c>
      <c r="AM101" s="299"/>
      <c r="AN101" s="299"/>
      <c r="AO101" s="315">
        <f>AO102+AO115+AO116</f>
        <v>598</v>
      </c>
      <c r="AP101" s="299"/>
      <c r="AQ101" s="299"/>
      <c r="AR101" s="315">
        <f>AR102+AR115+AR116</f>
        <v>358</v>
      </c>
      <c r="AS101" s="299"/>
      <c r="AT101" s="316"/>
      <c r="AU101" s="301">
        <f>AU102+AU115+AU116</f>
        <v>240</v>
      </c>
      <c r="AV101" s="299"/>
      <c r="AW101" s="316"/>
      <c r="AX101" s="301"/>
      <c r="AY101" s="299"/>
      <c r="AZ101" s="299"/>
      <c r="BA101" s="298">
        <f>BA102+BA115+BA116</f>
        <v>170</v>
      </c>
      <c r="BB101" s="299"/>
      <c r="BC101" s="300"/>
      <c r="BD101" s="732">
        <f>BD102+BD115+BD116</f>
        <v>168</v>
      </c>
      <c r="BE101" s="733"/>
      <c r="BF101" s="734"/>
      <c r="BG101" s="298">
        <f>BG102+BG115+BG116</f>
        <v>260</v>
      </c>
      <c r="BH101" s="299"/>
      <c r="BI101" s="300"/>
      <c r="BJ101" s="301"/>
      <c r="BK101" s="299"/>
      <c r="BL101" s="299"/>
      <c r="BM101" s="298"/>
      <c r="BN101" s="299"/>
      <c r="BO101" s="300"/>
      <c r="BP101" s="301"/>
      <c r="BQ101" s="299"/>
      <c r="BR101" s="299"/>
      <c r="BS101" s="271"/>
      <c r="BT101" s="272"/>
      <c r="BU101" s="272"/>
      <c r="BV101" s="272"/>
      <c r="BW101" s="272"/>
      <c r="BX101" s="272"/>
      <c r="BY101" s="272"/>
      <c r="BZ101" s="272"/>
      <c r="CA101" s="272"/>
      <c r="CB101" s="272"/>
      <c r="CC101" s="272"/>
      <c r="CD101" s="272"/>
      <c r="CE101" s="272"/>
      <c r="CF101" s="272"/>
      <c r="CG101" s="272"/>
      <c r="CH101" s="272"/>
      <c r="CI101" s="272"/>
      <c r="CJ101" s="272"/>
      <c r="CK101" s="272"/>
      <c r="CL101" s="272"/>
    </row>
    <row r="102" spans="2:90" ht="27.75" customHeight="1">
      <c r="B102" s="81"/>
      <c r="C102" s="18" t="s">
        <v>90</v>
      </c>
      <c r="D102" s="700" t="s">
        <v>171</v>
      </c>
      <c r="E102" s="701"/>
      <c r="F102" s="701"/>
      <c r="G102" s="701"/>
      <c r="H102" s="701"/>
      <c r="I102" s="701"/>
      <c r="J102" s="701"/>
      <c r="K102" s="701"/>
      <c r="L102" s="701"/>
      <c r="M102" s="701"/>
      <c r="N102" s="701"/>
      <c r="O102" s="701"/>
      <c r="P102" s="701"/>
      <c r="Q102" s="701"/>
      <c r="R102" s="701"/>
      <c r="S102" s="701"/>
      <c r="T102" s="701"/>
      <c r="U102" s="701"/>
      <c r="V102" s="701"/>
      <c r="W102" s="701"/>
      <c r="X102" s="701"/>
      <c r="Y102" s="701"/>
      <c r="Z102" s="701"/>
      <c r="AA102" s="701"/>
      <c r="AB102" s="702"/>
      <c r="AC102" s="104" t="s">
        <v>111</v>
      </c>
      <c r="AD102" s="107" t="s">
        <v>111</v>
      </c>
      <c r="AE102" s="108" t="s">
        <v>111</v>
      </c>
      <c r="AF102" s="106" t="s">
        <v>16</v>
      </c>
      <c r="AG102" s="105" t="s">
        <v>16</v>
      </c>
      <c r="AH102" s="106" t="s">
        <v>16</v>
      </c>
      <c r="AI102" s="416">
        <f>SUM(AI103:AK114)</f>
        <v>666</v>
      </c>
      <c r="AJ102" s="416"/>
      <c r="AK102" s="416"/>
      <c r="AL102" s="338">
        <f>SUM(AL103:AN114)</f>
        <v>222</v>
      </c>
      <c r="AM102" s="339"/>
      <c r="AN102" s="340"/>
      <c r="AO102" s="715">
        <f>SUM(AO103:AQ114)</f>
        <v>444</v>
      </c>
      <c r="AP102" s="715"/>
      <c r="AQ102" s="715"/>
      <c r="AR102" s="354">
        <f>SUM(AR103:AT114)</f>
        <v>260</v>
      </c>
      <c r="AS102" s="355"/>
      <c r="AT102" s="355"/>
      <c r="AU102" s="355">
        <f>SUM(AU103:AW114)</f>
        <v>184</v>
      </c>
      <c r="AV102" s="355"/>
      <c r="AW102" s="355"/>
      <c r="AX102" s="710"/>
      <c r="AY102" s="710"/>
      <c r="AZ102" s="711"/>
      <c r="BA102" s="519">
        <f>SUM(BA103:BC114)</f>
        <v>136</v>
      </c>
      <c r="BB102" s="355"/>
      <c r="BC102" s="520"/>
      <c r="BD102" s="355">
        <f>SUM(BD103:BF114)</f>
        <v>126</v>
      </c>
      <c r="BE102" s="355"/>
      <c r="BF102" s="723"/>
      <c r="BG102" s="519">
        <f>SUM(BG103:BI114)</f>
        <v>182</v>
      </c>
      <c r="BH102" s="355"/>
      <c r="BI102" s="520"/>
      <c r="BJ102" s="355">
        <f>SUM(BJ103:BL114)</f>
        <v>0</v>
      </c>
      <c r="BK102" s="355"/>
      <c r="BL102" s="723"/>
      <c r="BM102" s="519">
        <f>SUM(BM103:BO114)</f>
        <v>0</v>
      </c>
      <c r="BN102" s="355"/>
      <c r="BO102" s="520"/>
      <c r="BP102" s="355">
        <f>SUM(BP103:BR114)</f>
        <v>0</v>
      </c>
      <c r="BQ102" s="355"/>
      <c r="BR102" s="723"/>
      <c r="BS102" s="271"/>
      <c r="BT102" s="272"/>
      <c r="BU102" s="272"/>
      <c r="BV102" s="272"/>
      <c r="BW102" s="272"/>
      <c r="BX102" s="272"/>
      <c r="BY102" s="272"/>
      <c r="BZ102" s="272"/>
      <c r="CA102" s="272"/>
      <c r="CB102" s="272"/>
      <c r="CC102" s="272"/>
      <c r="CD102" s="272"/>
      <c r="CE102" s="272"/>
      <c r="CF102" s="272"/>
      <c r="CG102" s="272"/>
      <c r="CH102" s="272"/>
      <c r="CI102" s="272"/>
      <c r="CJ102" s="272"/>
      <c r="CK102" s="272"/>
      <c r="CL102" s="272"/>
    </row>
    <row r="103" spans="2:90" ht="18" customHeight="1">
      <c r="B103" s="81"/>
      <c r="C103" s="172"/>
      <c r="D103" s="327" t="s">
        <v>28</v>
      </c>
      <c r="E103" s="328"/>
      <c r="F103" s="328"/>
      <c r="G103" s="328"/>
      <c r="H103" s="328"/>
      <c r="I103" s="328"/>
      <c r="J103" s="328"/>
      <c r="K103" s="328"/>
      <c r="L103" s="328"/>
      <c r="M103" s="328"/>
      <c r="N103" s="328"/>
      <c r="O103" s="328"/>
      <c r="P103" s="328"/>
      <c r="Q103" s="328"/>
      <c r="R103" s="328"/>
      <c r="S103" s="328"/>
      <c r="T103" s="328"/>
      <c r="U103" s="328"/>
      <c r="V103" s="328"/>
      <c r="W103" s="328"/>
      <c r="X103" s="328"/>
      <c r="Y103" s="328"/>
      <c r="Z103" s="328"/>
      <c r="AA103" s="328"/>
      <c r="AB103" s="329"/>
      <c r="AC103" s="155"/>
      <c r="AD103" s="112"/>
      <c r="AE103" s="167"/>
      <c r="AF103" s="147"/>
      <c r="AG103" s="146"/>
      <c r="AH103" s="147"/>
      <c r="AI103" s="320">
        <f>AL103+AO103</f>
        <v>63</v>
      </c>
      <c r="AJ103" s="321"/>
      <c r="AK103" s="322"/>
      <c r="AL103" s="320">
        <f t="shared" ref="AL103:AL108" si="7">AO103/2</f>
        <v>21</v>
      </c>
      <c r="AM103" s="321"/>
      <c r="AN103" s="322"/>
      <c r="AO103" s="383">
        <f t="shared" ref="AO103:AO115" si="8">SUM(BA103:BR103)</f>
        <v>42</v>
      </c>
      <c r="AP103" s="384"/>
      <c r="AQ103" s="385"/>
      <c r="AR103" s="305">
        <f t="shared" ref="AR103:AR116" si="9">AO103-AU103</f>
        <v>26</v>
      </c>
      <c r="AS103" s="296"/>
      <c r="AT103" s="306"/>
      <c r="AU103" s="346">
        <v>16</v>
      </c>
      <c r="AV103" s="321"/>
      <c r="AW103" s="347"/>
      <c r="AX103" s="309"/>
      <c r="AY103" s="303"/>
      <c r="AZ103" s="310"/>
      <c r="BA103" s="356"/>
      <c r="BB103" s="356"/>
      <c r="BC103" s="356"/>
      <c r="BD103" s="358">
        <v>0</v>
      </c>
      <c r="BE103" s="358"/>
      <c r="BF103" s="359"/>
      <c r="BG103" s="303">
        <v>42</v>
      </c>
      <c r="BH103" s="303"/>
      <c r="BI103" s="303"/>
      <c r="BJ103" s="309"/>
      <c r="BK103" s="303"/>
      <c r="BL103" s="310"/>
      <c r="BM103" s="303"/>
      <c r="BN103" s="303"/>
      <c r="BO103" s="303"/>
      <c r="BP103" s="740"/>
      <c r="BQ103" s="741"/>
      <c r="BR103" s="742"/>
      <c r="BS103" s="271"/>
      <c r="BT103" s="272"/>
      <c r="BU103" s="272"/>
      <c r="BV103" s="272"/>
      <c r="BW103" s="272"/>
      <c r="BX103" s="272"/>
      <c r="BY103" s="272"/>
      <c r="BZ103" s="272"/>
      <c r="CA103" s="272"/>
      <c r="CB103" s="272"/>
      <c r="CC103" s="272"/>
      <c r="CD103" s="272"/>
      <c r="CE103" s="272"/>
      <c r="CF103" s="272"/>
      <c r="CG103" s="272"/>
      <c r="CH103" s="272"/>
      <c r="CI103" s="272"/>
      <c r="CJ103" s="272"/>
      <c r="CK103" s="272"/>
      <c r="CL103" s="272"/>
    </row>
    <row r="104" spans="2:90" ht="18" customHeight="1">
      <c r="B104" s="81"/>
      <c r="C104" s="172"/>
      <c r="D104" s="327" t="s">
        <v>29</v>
      </c>
      <c r="E104" s="328"/>
      <c r="F104" s="328"/>
      <c r="G104" s="328"/>
      <c r="H104" s="328"/>
      <c r="I104" s="328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  <c r="AA104" s="328"/>
      <c r="AB104" s="329"/>
      <c r="AC104" s="155"/>
      <c r="AD104" s="112"/>
      <c r="AE104" s="167"/>
      <c r="AF104" s="147"/>
      <c r="AG104" s="146"/>
      <c r="AH104" s="147"/>
      <c r="AI104" s="320">
        <f>AL104+AO104</f>
        <v>51</v>
      </c>
      <c r="AJ104" s="321"/>
      <c r="AK104" s="322"/>
      <c r="AL104" s="320">
        <v>17</v>
      </c>
      <c r="AM104" s="321"/>
      <c r="AN104" s="322"/>
      <c r="AO104" s="383">
        <f>SUM(BA104:BR104)</f>
        <v>34</v>
      </c>
      <c r="AP104" s="384"/>
      <c r="AQ104" s="385"/>
      <c r="AR104" s="305">
        <f>AO104-AU104</f>
        <v>18</v>
      </c>
      <c r="AS104" s="296"/>
      <c r="AT104" s="306"/>
      <c r="AU104" s="346">
        <v>16</v>
      </c>
      <c r="AV104" s="321"/>
      <c r="AW104" s="347"/>
      <c r="AX104" s="309"/>
      <c r="AY104" s="303"/>
      <c r="AZ104" s="310"/>
      <c r="BA104" s="356">
        <v>34</v>
      </c>
      <c r="BB104" s="356"/>
      <c r="BC104" s="356"/>
      <c r="BD104" s="358"/>
      <c r="BE104" s="358"/>
      <c r="BF104" s="359"/>
      <c r="BG104" s="303"/>
      <c r="BH104" s="303"/>
      <c r="BI104" s="303"/>
      <c r="BJ104" s="309"/>
      <c r="BK104" s="303"/>
      <c r="BL104" s="310"/>
      <c r="BM104" s="303"/>
      <c r="BN104" s="303"/>
      <c r="BO104" s="303"/>
      <c r="BP104" s="740"/>
      <c r="BQ104" s="741"/>
      <c r="BR104" s="742"/>
      <c r="BS104" s="271"/>
      <c r="BT104" s="272"/>
      <c r="BU104" s="272"/>
      <c r="BV104" s="272"/>
      <c r="BW104" s="272"/>
      <c r="BX104" s="272"/>
      <c r="BY104" s="272"/>
      <c r="BZ104" s="272"/>
      <c r="CA104" s="272"/>
      <c r="CB104" s="272"/>
      <c r="CC104" s="272"/>
      <c r="CD104" s="272"/>
      <c r="CE104" s="272"/>
      <c r="CF104" s="272"/>
      <c r="CG104" s="272"/>
      <c r="CH104" s="272"/>
      <c r="CI104" s="272"/>
      <c r="CJ104" s="272"/>
      <c r="CK104" s="272"/>
      <c r="CL104" s="272"/>
    </row>
    <row r="105" spans="2:90" ht="18" customHeight="1">
      <c r="B105" s="81"/>
      <c r="C105" s="172"/>
      <c r="D105" s="327" t="s">
        <v>31</v>
      </c>
      <c r="E105" s="328"/>
      <c r="F105" s="328"/>
      <c r="G105" s="328"/>
      <c r="H105" s="328"/>
      <c r="I105" s="328"/>
      <c r="J105" s="328"/>
      <c r="K105" s="328"/>
      <c r="L105" s="328"/>
      <c r="M105" s="328"/>
      <c r="N105" s="328"/>
      <c r="O105" s="328"/>
      <c r="P105" s="328"/>
      <c r="Q105" s="328"/>
      <c r="R105" s="328"/>
      <c r="S105" s="328"/>
      <c r="T105" s="328"/>
      <c r="U105" s="328"/>
      <c r="V105" s="328"/>
      <c r="W105" s="328"/>
      <c r="X105" s="328"/>
      <c r="Y105" s="328"/>
      <c r="Z105" s="328"/>
      <c r="AA105" s="328"/>
      <c r="AB105" s="329"/>
      <c r="AC105" s="155"/>
      <c r="AD105" s="112"/>
      <c r="AE105" s="167"/>
      <c r="AF105" s="147"/>
      <c r="AG105" s="146"/>
      <c r="AH105" s="147"/>
      <c r="AI105" s="320">
        <f>AL105+AO105</f>
        <v>54</v>
      </c>
      <c r="AJ105" s="321"/>
      <c r="AK105" s="322"/>
      <c r="AL105" s="320">
        <v>18</v>
      </c>
      <c r="AM105" s="321"/>
      <c r="AN105" s="322"/>
      <c r="AO105" s="383">
        <f t="shared" si="8"/>
        <v>36</v>
      </c>
      <c r="AP105" s="384"/>
      <c r="AQ105" s="385"/>
      <c r="AR105" s="305">
        <f t="shared" si="9"/>
        <v>26</v>
      </c>
      <c r="AS105" s="296"/>
      <c r="AT105" s="306"/>
      <c r="AU105" s="346">
        <v>10</v>
      </c>
      <c r="AV105" s="321"/>
      <c r="AW105" s="347"/>
      <c r="AX105" s="309"/>
      <c r="AY105" s="303"/>
      <c r="AZ105" s="310"/>
      <c r="BA105" s="356"/>
      <c r="BB105" s="356"/>
      <c r="BC105" s="356"/>
      <c r="BD105" s="358"/>
      <c r="BE105" s="358"/>
      <c r="BF105" s="359"/>
      <c r="BG105" s="303">
        <v>36</v>
      </c>
      <c r="BH105" s="303"/>
      <c r="BI105" s="303"/>
      <c r="BJ105" s="309"/>
      <c r="BK105" s="303"/>
      <c r="BL105" s="310"/>
      <c r="BM105" s="303"/>
      <c r="BN105" s="303"/>
      <c r="BO105" s="303"/>
      <c r="BP105" s="740"/>
      <c r="BQ105" s="741"/>
      <c r="BR105" s="742"/>
      <c r="BS105" s="271"/>
      <c r="BT105" s="272"/>
      <c r="BU105" s="272"/>
      <c r="BV105" s="272"/>
      <c r="BW105" s="272"/>
      <c r="BX105" s="272"/>
      <c r="BY105" s="272"/>
      <c r="BZ105" s="272"/>
      <c r="CA105" s="272"/>
      <c r="CB105" s="272"/>
      <c r="CC105" s="272"/>
      <c r="CD105" s="272"/>
      <c r="CE105" s="272"/>
      <c r="CF105" s="272"/>
      <c r="CG105" s="272"/>
      <c r="CH105" s="272"/>
      <c r="CI105" s="272"/>
      <c r="CJ105" s="272"/>
      <c r="CK105" s="272"/>
      <c r="CL105" s="272"/>
    </row>
    <row r="106" spans="2:90" ht="18" customHeight="1">
      <c r="B106" s="81"/>
      <c r="C106" s="172"/>
      <c r="D106" s="327" t="s">
        <v>74</v>
      </c>
      <c r="E106" s="328"/>
      <c r="F106" s="328"/>
      <c r="G106" s="328"/>
      <c r="H106" s="328"/>
      <c r="I106" s="328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  <c r="AA106" s="328"/>
      <c r="AB106" s="329"/>
      <c r="AC106" s="155"/>
      <c r="AD106" s="112"/>
      <c r="AE106" s="167"/>
      <c r="AF106" s="147"/>
      <c r="AG106" s="146"/>
      <c r="AH106" s="147"/>
      <c r="AI106" s="320">
        <f>AL106+AO106</f>
        <v>90</v>
      </c>
      <c r="AJ106" s="321"/>
      <c r="AK106" s="322"/>
      <c r="AL106" s="320">
        <f t="shared" si="7"/>
        <v>30</v>
      </c>
      <c r="AM106" s="321"/>
      <c r="AN106" s="322"/>
      <c r="AO106" s="383">
        <f t="shared" si="8"/>
        <v>60</v>
      </c>
      <c r="AP106" s="384"/>
      <c r="AQ106" s="385"/>
      <c r="AR106" s="305">
        <f t="shared" si="9"/>
        <v>26</v>
      </c>
      <c r="AS106" s="296"/>
      <c r="AT106" s="306"/>
      <c r="AU106" s="346">
        <v>34</v>
      </c>
      <c r="AV106" s="321"/>
      <c r="AW106" s="347"/>
      <c r="AX106" s="309"/>
      <c r="AY106" s="303"/>
      <c r="AZ106" s="310"/>
      <c r="BA106" s="356">
        <v>34</v>
      </c>
      <c r="BB106" s="356"/>
      <c r="BC106" s="356"/>
      <c r="BD106" s="358">
        <v>26</v>
      </c>
      <c r="BE106" s="358"/>
      <c r="BF106" s="359"/>
      <c r="BG106" s="303"/>
      <c r="BH106" s="303"/>
      <c r="BI106" s="303"/>
      <c r="BJ106" s="309"/>
      <c r="BK106" s="303"/>
      <c r="BL106" s="310"/>
      <c r="BM106" s="303"/>
      <c r="BN106" s="303"/>
      <c r="BO106" s="303"/>
      <c r="BP106" s="740"/>
      <c r="BQ106" s="741"/>
      <c r="BR106" s="742"/>
      <c r="BS106" s="271"/>
      <c r="BT106" s="272"/>
      <c r="BU106" s="272"/>
      <c r="BV106" s="272"/>
      <c r="BW106" s="272"/>
      <c r="BX106" s="272"/>
      <c r="BY106" s="272"/>
      <c r="BZ106" s="272"/>
      <c r="CA106" s="272"/>
      <c r="CB106" s="272"/>
      <c r="CC106" s="272"/>
      <c r="CD106" s="272"/>
      <c r="CE106" s="272"/>
      <c r="CF106" s="272"/>
      <c r="CG106" s="272"/>
      <c r="CH106" s="272"/>
      <c r="CI106" s="272"/>
      <c r="CJ106" s="272"/>
      <c r="CK106" s="272"/>
      <c r="CL106" s="272"/>
    </row>
    <row r="107" spans="2:90" ht="18" customHeight="1">
      <c r="B107" s="81"/>
      <c r="C107" s="172"/>
      <c r="D107" s="327" t="s">
        <v>73</v>
      </c>
      <c r="E107" s="328"/>
      <c r="F107" s="328"/>
      <c r="G107" s="328"/>
      <c r="H107" s="328"/>
      <c r="I107" s="328"/>
      <c r="J107" s="328"/>
      <c r="K107" s="328"/>
      <c r="L107" s="328"/>
      <c r="M107" s="328"/>
      <c r="N107" s="328"/>
      <c r="O107" s="328"/>
      <c r="P107" s="328"/>
      <c r="Q107" s="328"/>
      <c r="R107" s="328"/>
      <c r="S107" s="328"/>
      <c r="T107" s="328"/>
      <c r="U107" s="328"/>
      <c r="V107" s="328"/>
      <c r="W107" s="328"/>
      <c r="X107" s="328"/>
      <c r="Y107" s="328"/>
      <c r="Z107" s="328"/>
      <c r="AA107" s="328"/>
      <c r="AB107" s="329"/>
      <c r="AC107" s="155"/>
      <c r="AD107" s="112"/>
      <c r="AE107" s="167"/>
      <c r="AF107" s="147"/>
      <c r="AG107" s="146"/>
      <c r="AH107" s="147"/>
      <c r="AI107" s="320">
        <f>AO107+AL107</f>
        <v>51</v>
      </c>
      <c r="AJ107" s="321"/>
      <c r="AK107" s="322"/>
      <c r="AL107" s="320">
        <f t="shared" si="7"/>
        <v>17</v>
      </c>
      <c r="AM107" s="321"/>
      <c r="AN107" s="322"/>
      <c r="AO107" s="383">
        <f t="shared" si="8"/>
        <v>34</v>
      </c>
      <c r="AP107" s="384"/>
      <c r="AQ107" s="385"/>
      <c r="AR107" s="305">
        <f t="shared" si="9"/>
        <v>16</v>
      </c>
      <c r="AS107" s="296"/>
      <c r="AT107" s="306"/>
      <c r="AU107" s="346">
        <v>18</v>
      </c>
      <c r="AV107" s="321"/>
      <c r="AW107" s="347"/>
      <c r="AX107" s="309"/>
      <c r="AY107" s="303"/>
      <c r="AZ107" s="310"/>
      <c r="BA107" s="356">
        <v>34</v>
      </c>
      <c r="BB107" s="356"/>
      <c r="BC107" s="356"/>
      <c r="BD107" s="358"/>
      <c r="BE107" s="358"/>
      <c r="BF107" s="359"/>
      <c r="BG107" s="303"/>
      <c r="BH107" s="303"/>
      <c r="BI107" s="303"/>
      <c r="BJ107" s="309"/>
      <c r="BK107" s="303"/>
      <c r="BL107" s="310"/>
      <c r="BM107" s="303"/>
      <c r="BN107" s="303"/>
      <c r="BO107" s="303"/>
      <c r="BP107" s="740"/>
      <c r="BQ107" s="741"/>
      <c r="BR107" s="742"/>
      <c r="BS107" s="271"/>
      <c r="BT107" s="272"/>
      <c r="BU107" s="272"/>
      <c r="BV107" s="272"/>
      <c r="BW107" s="272"/>
      <c r="BX107" s="272"/>
      <c r="BY107" s="272"/>
      <c r="BZ107" s="272"/>
      <c r="CA107" s="272"/>
      <c r="CB107" s="272"/>
      <c r="CC107" s="272"/>
      <c r="CD107" s="272"/>
      <c r="CE107" s="272"/>
      <c r="CF107" s="272"/>
      <c r="CG107" s="272"/>
      <c r="CH107" s="272"/>
      <c r="CI107" s="272"/>
      <c r="CJ107" s="272"/>
      <c r="CK107" s="272"/>
      <c r="CL107" s="272"/>
    </row>
    <row r="108" spans="2:90" ht="18" customHeight="1">
      <c r="B108" s="81"/>
      <c r="C108" s="172"/>
      <c r="D108" s="327" t="s">
        <v>75</v>
      </c>
      <c r="E108" s="328"/>
      <c r="F108" s="328"/>
      <c r="G108" s="328"/>
      <c r="H108" s="328"/>
      <c r="I108" s="328"/>
      <c r="J108" s="328"/>
      <c r="K108" s="328"/>
      <c r="L108" s="328"/>
      <c r="M108" s="328"/>
      <c r="N108" s="328"/>
      <c r="O108" s="328"/>
      <c r="P108" s="328"/>
      <c r="Q108" s="328"/>
      <c r="R108" s="328"/>
      <c r="S108" s="328"/>
      <c r="T108" s="328"/>
      <c r="U108" s="328"/>
      <c r="V108" s="328"/>
      <c r="W108" s="328"/>
      <c r="X108" s="328"/>
      <c r="Y108" s="328"/>
      <c r="Z108" s="328"/>
      <c r="AA108" s="328"/>
      <c r="AB108" s="329"/>
      <c r="AC108" s="155"/>
      <c r="AD108" s="112"/>
      <c r="AE108" s="167"/>
      <c r="AF108" s="147"/>
      <c r="AG108" s="146"/>
      <c r="AH108" s="173"/>
      <c r="AI108" s="320">
        <f>AO108+AL108</f>
        <v>42</v>
      </c>
      <c r="AJ108" s="321"/>
      <c r="AK108" s="322"/>
      <c r="AL108" s="320">
        <f t="shared" si="7"/>
        <v>14</v>
      </c>
      <c r="AM108" s="321"/>
      <c r="AN108" s="322"/>
      <c r="AO108" s="383">
        <f t="shared" si="8"/>
        <v>28</v>
      </c>
      <c r="AP108" s="384"/>
      <c r="AQ108" s="385"/>
      <c r="AR108" s="305">
        <f t="shared" si="9"/>
        <v>20</v>
      </c>
      <c r="AS108" s="296"/>
      <c r="AT108" s="306"/>
      <c r="AU108" s="346">
        <v>8</v>
      </c>
      <c r="AV108" s="321"/>
      <c r="AW108" s="347"/>
      <c r="AX108" s="309"/>
      <c r="AY108" s="303"/>
      <c r="AZ108" s="310"/>
      <c r="BA108" s="356"/>
      <c r="BB108" s="356"/>
      <c r="BC108" s="356"/>
      <c r="BD108" s="358">
        <v>28</v>
      </c>
      <c r="BE108" s="358"/>
      <c r="BF108" s="359"/>
      <c r="BG108" s="303"/>
      <c r="BH108" s="303"/>
      <c r="BI108" s="303"/>
      <c r="BJ108" s="309"/>
      <c r="BK108" s="303"/>
      <c r="BL108" s="310"/>
      <c r="BM108" s="303"/>
      <c r="BN108" s="303"/>
      <c r="BO108" s="303"/>
      <c r="BP108" s="740"/>
      <c r="BQ108" s="741"/>
      <c r="BR108" s="742"/>
      <c r="BS108" s="271"/>
      <c r="BT108" s="272"/>
      <c r="BU108" s="272"/>
      <c r="BV108" s="272"/>
      <c r="BW108" s="272"/>
      <c r="BX108" s="272"/>
      <c r="BY108" s="272"/>
      <c r="BZ108" s="272"/>
      <c r="CA108" s="272"/>
      <c r="CB108" s="272"/>
      <c r="CC108" s="272"/>
      <c r="CD108" s="272"/>
      <c r="CE108" s="272"/>
      <c r="CF108" s="272"/>
      <c r="CG108" s="272"/>
      <c r="CH108" s="272"/>
      <c r="CI108" s="272"/>
      <c r="CJ108" s="272"/>
      <c r="CK108" s="272"/>
      <c r="CL108" s="272"/>
    </row>
    <row r="109" spans="2:90" ht="18" customHeight="1">
      <c r="B109" s="81"/>
      <c r="C109" s="172"/>
      <c r="D109" s="327" t="s">
        <v>76</v>
      </c>
      <c r="E109" s="328"/>
      <c r="F109" s="328"/>
      <c r="G109" s="328"/>
      <c r="H109" s="328"/>
      <c r="I109" s="328"/>
      <c r="J109" s="328"/>
      <c r="K109" s="328"/>
      <c r="L109" s="328"/>
      <c r="M109" s="328"/>
      <c r="N109" s="328"/>
      <c r="O109" s="328"/>
      <c r="P109" s="328"/>
      <c r="Q109" s="328"/>
      <c r="R109" s="328"/>
      <c r="S109" s="328"/>
      <c r="T109" s="328"/>
      <c r="U109" s="328"/>
      <c r="V109" s="328"/>
      <c r="W109" s="328"/>
      <c r="X109" s="328"/>
      <c r="Y109" s="328"/>
      <c r="Z109" s="328"/>
      <c r="AA109" s="328"/>
      <c r="AB109" s="329"/>
      <c r="AC109" s="155"/>
      <c r="AD109" s="112"/>
      <c r="AE109" s="167"/>
      <c r="AF109" s="147"/>
      <c r="AG109" s="146"/>
      <c r="AH109" s="147"/>
      <c r="AI109" s="320">
        <f>AL109+AO109</f>
        <v>60</v>
      </c>
      <c r="AJ109" s="321"/>
      <c r="AK109" s="322"/>
      <c r="AL109" s="320">
        <v>20</v>
      </c>
      <c r="AM109" s="321"/>
      <c r="AN109" s="322"/>
      <c r="AO109" s="383">
        <f t="shared" si="8"/>
        <v>40</v>
      </c>
      <c r="AP109" s="384"/>
      <c r="AQ109" s="385"/>
      <c r="AR109" s="305">
        <f t="shared" si="9"/>
        <v>24</v>
      </c>
      <c r="AS109" s="296"/>
      <c r="AT109" s="306"/>
      <c r="AU109" s="346">
        <v>16</v>
      </c>
      <c r="AV109" s="321"/>
      <c r="AW109" s="347"/>
      <c r="AX109" s="309"/>
      <c r="AY109" s="303"/>
      <c r="AZ109" s="310"/>
      <c r="BA109" s="356"/>
      <c r="BB109" s="356"/>
      <c r="BC109" s="356"/>
      <c r="BD109" s="358">
        <v>40</v>
      </c>
      <c r="BE109" s="358"/>
      <c r="BF109" s="359"/>
      <c r="BG109" s="303"/>
      <c r="BH109" s="303"/>
      <c r="BI109" s="303"/>
      <c r="BJ109" s="309"/>
      <c r="BK109" s="303"/>
      <c r="BL109" s="310"/>
      <c r="BM109" s="303"/>
      <c r="BN109" s="303"/>
      <c r="BO109" s="303"/>
      <c r="BP109" s="740"/>
      <c r="BQ109" s="741"/>
      <c r="BR109" s="742"/>
      <c r="BS109" s="271"/>
      <c r="BT109" s="272"/>
      <c r="BU109" s="272"/>
      <c r="BV109" s="272"/>
      <c r="BW109" s="272"/>
      <c r="BX109" s="272"/>
      <c r="BY109" s="272"/>
      <c r="BZ109" s="272"/>
      <c r="CA109" s="272"/>
      <c r="CB109" s="272"/>
      <c r="CC109" s="272"/>
      <c r="CD109" s="272"/>
      <c r="CE109" s="272"/>
      <c r="CF109" s="272"/>
      <c r="CG109" s="272"/>
      <c r="CH109" s="272"/>
      <c r="CI109" s="272"/>
      <c r="CJ109" s="272"/>
      <c r="CK109" s="272"/>
      <c r="CL109" s="272"/>
    </row>
    <row r="110" spans="2:90" ht="18" customHeight="1">
      <c r="B110" s="81"/>
      <c r="C110" s="172"/>
      <c r="D110" s="327" t="s">
        <v>179</v>
      </c>
      <c r="E110" s="328"/>
      <c r="F110" s="328"/>
      <c r="G110" s="328"/>
      <c r="H110" s="328"/>
      <c r="I110" s="328"/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8"/>
      <c r="X110" s="328"/>
      <c r="Y110" s="328"/>
      <c r="Z110" s="328"/>
      <c r="AA110" s="328"/>
      <c r="AB110" s="329"/>
      <c r="AC110" s="155"/>
      <c r="AD110" s="112"/>
      <c r="AE110" s="167"/>
      <c r="AF110" s="147"/>
      <c r="AG110" s="146"/>
      <c r="AH110" s="147"/>
      <c r="AI110" s="320">
        <f>AL110+AO110</f>
        <v>51</v>
      </c>
      <c r="AJ110" s="321"/>
      <c r="AK110" s="322"/>
      <c r="AL110" s="320">
        <v>17</v>
      </c>
      <c r="AM110" s="321"/>
      <c r="AN110" s="322"/>
      <c r="AO110" s="383">
        <f t="shared" si="8"/>
        <v>34</v>
      </c>
      <c r="AP110" s="384"/>
      <c r="AQ110" s="385"/>
      <c r="AR110" s="305">
        <f t="shared" si="9"/>
        <v>20</v>
      </c>
      <c r="AS110" s="296"/>
      <c r="AT110" s="306"/>
      <c r="AU110" s="346">
        <v>14</v>
      </c>
      <c r="AV110" s="321"/>
      <c r="AW110" s="347"/>
      <c r="AX110" s="309"/>
      <c r="AY110" s="303"/>
      <c r="AZ110" s="310"/>
      <c r="BA110" s="356">
        <v>34</v>
      </c>
      <c r="BB110" s="356"/>
      <c r="BC110" s="356"/>
      <c r="BD110" s="358"/>
      <c r="BE110" s="358"/>
      <c r="BF110" s="359"/>
      <c r="BG110" s="303"/>
      <c r="BH110" s="303"/>
      <c r="BI110" s="303"/>
      <c r="BJ110" s="309"/>
      <c r="BK110" s="303"/>
      <c r="BL110" s="310"/>
      <c r="BM110" s="303"/>
      <c r="BN110" s="303"/>
      <c r="BO110" s="303"/>
      <c r="BP110" s="740"/>
      <c r="BQ110" s="741"/>
      <c r="BR110" s="742"/>
      <c r="BS110" s="13"/>
      <c r="BT110" s="82"/>
      <c r="BU110" s="82"/>
      <c r="BV110" s="82"/>
      <c r="BW110" s="82"/>
      <c r="BX110" s="82"/>
      <c r="BY110" s="82"/>
      <c r="BZ110" s="82"/>
      <c r="CA110" s="82"/>
      <c r="CB110" s="82"/>
      <c r="CC110" s="82"/>
      <c r="CD110" s="82"/>
      <c r="CE110" s="82"/>
    </row>
    <row r="111" spans="2:90" ht="18" customHeight="1">
      <c r="B111" s="81"/>
      <c r="C111" s="172"/>
      <c r="D111" s="327" t="s">
        <v>204</v>
      </c>
      <c r="E111" s="328"/>
      <c r="F111" s="328"/>
      <c r="G111" s="328"/>
      <c r="H111" s="328"/>
      <c r="I111" s="328"/>
      <c r="J111" s="328"/>
      <c r="K111" s="328"/>
      <c r="L111" s="328"/>
      <c r="M111" s="328"/>
      <c r="N111" s="328"/>
      <c r="O111" s="328"/>
      <c r="P111" s="328"/>
      <c r="Q111" s="328"/>
      <c r="R111" s="328"/>
      <c r="S111" s="328"/>
      <c r="T111" s="328"/>
      <c r="U111" s="328"/>
      <c r="V111" s="328"/>
      <c r="W111" s="328"/>
      <c r="X111" s="328"/>
      <c r="Y111" s="328"/>
      <c r="Z111" s="328"/>
      <c r="AA111" s="328"/>
      <c r="AB111" s="329"/>
      <c r="AC111" s="155"/>
      <c r="AD111" s="112"/>
      <c r="AE111" s="167"/>
      <c r="AF111" s="147"/>
      <c r="AG111" s="146"/>
      <c r="AH111" s="147"/>
      <c r="AI111" s="320">
        <f>AL111+AO111</f>
        <v>48</v>
      </c>
      <c r="AJ111" s="321"/>
      <c r="AK111" s="322"/>
      <c r="AL111" s="320">
        <v>16</v>
      </c>
      <c r="AM111" s="321"/>
      <c r="AN111" s="322"/>
      <c r="AO111" s="383">
        <f t="shared" si="8"/>
        <v>32</v>
      </c>
      <c r="AP111" s="384"/>
      <c r="AQ111" s="385"/>
      <c r="AR111" s="305">
        <f t="shared" si="9"/>
        <v>16</v>
      </c>
      <c r="AS111" s="296"/>
      <c r="AT111" s="306"/>
      <c r="AU111" s="346">
        <v>16</v>
      </c>
      <c r="AV111" s="321"/>
      <c r="AW111" s="347"/>
      <c r="AX111" s="309"/>
      <c r="AY111" s="303"/>
      <c r="AZ111" s="310"/>
      <c r="BA111" s="356"/>
      <c r="BB111" s="356"/>
      <c r="BC111" s="356"/>
      <c r="BD111" s="358">
        <v>32</v>
      </c>
      <c r="BE111" s="358"/>
      <c r="BF111" s="359"/>
      <c r="BG111" s="303"/>
      <c r="BH111" s="303"/>
      <c r="BI111" s="303"/>
      <c r="BJ111" s="309"/>
      <c r="BK111" s="303"/>
      <c r="BL111" s="310"/>
      <c r="BM111" s="303"/>
      <c r="BN111" s="303"/>
      <c r="BO111" s="303"/>
      <c r="BP111" s="740"/>
      <c r="BQ111" s="741"/>
      <c r="BR111" s="742"/>
      <c r="BS111" s="13"/>
      <c r="BT111" s="82"/>
      <c r="BU111" s="82"/>
      <c r="BV111" s="82"/>
      <c r="BW111" s="82"/>
      <c r="BX111" s="82"/>
      <c r="BY111" s="82"/>
      <c r="BZ111" s="82"/>
      <c r="CA111" s="82"/>
      <c r="CB111" s="82"/>
      <c r="CC111" s="82"/>
      <c r="CD111" s="82"/>
      <c r="CE111" s="82"/>
    </row>
    <row r="112" spans="2:90" ht="18" customHeight="1">
      <c r="B112" s="81"/>
      <c r="C112" s="172"/>
      <c r="D112" s="327" t="s">
        <v>30</v>
      </c>
      <c r="E112" s="328"/>
      <c r="F112" s="328"/>
      <c r="G112" s="328"/>
      <c r="H112" s="328"/>
      <c r="I112" s="328"/>
      <c r="J112" s="328"/>
      <c r="K112" s="328"/>
      <c r="L112" s="328"/>
      <c r="M112" s="328"/>
      <c r="N112" s="328"/>
      <c r="O112" s="328"/>
      <c r="P112" s="328"/>
      <c r="Q112" s="328"/>
      <c r="R112" s="328"/>
      <c r="S112" s="328"/>
      <c r="T112" s="328"/>
      <c r="U112" s="328"/>
      <c r="V112" s="328"/>
      <c r="W112" s="328"/>
      <c r="X112" s="328"/>
      <c r="Y112" s="328"/>
      <c r="Z112" s="328"/>
      <c r="AA112" s="328"/>
      <c r="AB112" s="329"/>
      <c r="AC112" s="155"/>
      <c r="AD112" s="112"/>
      <c r="AE112" s="167"/>
      <c r="AF112" s="147"/>
      <c r="AG112" s="146"/>
      <c r="AH112" s="147"/>
      <c r="AI112" s="320">
        <f>AL112+AO112</f>
        <v>39</v>
      </c>
      <c r="AJ112" s="321"/>
      <c r="AK112" s="322"/>
      <c r="AL112" s="320">
        <f>AO112/2</f>
        <v>13</v>
      </c>
      <c r="AM112" s="321"/>
      <c r="AN112" s="322"/>
      <c r="AO112" s="383">
        <f t="shared" si="8"/>
        <v>26</v>
      </c>
      <c r="AP112" s="384"/>
      <c r="AQ112" s="385"/>
      <c r="AR112" s="305">
        <f t="shared" si="9"/>
        <v>14</v>
      </c>
      <c r="AS112" s="296"/>
      <c r="AT112" s="306"/>
      <c r="AU112" s="346">
        <v>12</v>
      </c>
      <c r="AV112" s="321"/>
      <c r="AW112" s="347"/>
      <c r="AX112" s="309"/>
      <c r="AY112" s="303"/>
      <c r="AZ112" s="310"/>
      <c r="BA112" s="356"/>
      <c r="BB112" s="356"/>
      <c r="BC112" s="356"/>
      <c r="BD112" s="358"/>
      <c r="BE112" s="358"/>
      <c r="BF112" s="359"/>
      <c r="BG112" s="303">
        <v>26</v>
      </c>
      <c r="BH112" s="303"/>
      <c r="BI112" s="303"/>
      <c r="BJ112" s="309"/>
      <c r="BK112" s="303"/>
      <c r="BL112" s="310"/>
      <c r="BM112" s="303"/>
      <c r="BN112" s="303"/>
      <c r="BO112" s="303"/>
      <c r="BP112" s="740"/>
      <c r="BQ112" s="741"/>
      <c r="BR112" s="742"/>
      <c r="BS112" s="13"/>
      <c r="BT112" s="82"/>
      <c r="BU112" s="82"/>
      <c r="BV112" s="82"/>
      <c r="BW112" s="82"/>
      <c r="BX112" s="82"/>
      <c r="BY112" s="82"/>
      <c r="BZ112" s="82"/>
      <c r="CA112" s="82"/>
      <c r="CB112" s="82"/>
      <c r="CC112" s="82"/>
      <c r="CD112" s="82"/>
      <c r="CE112" s="82"/>
    </row>
    <row r="113" spans="2:89" ht="18.75" customHeight="1">
      <c r="B113" s="81"/>
      <c r="C113" s="172"/>
      <c r="D113" s="327" t="s">
        <v>27</v>
      </c>
      <c r="E113" s="328"/>
      <c r="F113" s="328"/>
      <c r="G113" s="328"/>
      <c r="H113" s="328"/>
      <c r="I113" s="328"/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8"/>
      <c r="X113" s="328"/>
      <c r="Y113" s="328"/>
      <c r="Z113" s="328"/>
      <c r="AA113" s="328"/>
      <c r="AB113" s="329"/>
      <c r="AC113" s="155"/>
      <c r="AD113" s="112"/>
      <c r="AE113" s="167"/>
      <c r="AF113" s="147"/>
      <c r="AG113" s="146"/>
      <c r="AH113" s="147"/>
      <c r="AI113" s="320">
        <f>AO113+AL113</f>
        <v>54</v>
      </c>
      <c r="AJ113" s="321"/>
      <c r="AK113" s="322"/>
      <c r="AL113" s="320">
        <f>AO113/2</f>
        <v>18</v>
      </c>
      <c r="AM113" s="321"/>
      <c r="AN113" s="322"/>
      <c r="AO113" s="383">
        <f t="shared" si="8"/>
        <v>36</v>
      </c>
      <c r="AP113" s="384"/>
      <c r="AQ113" s="385"/>
      <c r="AR113" s="305">
        <f t="shared" si="9"/>
        <v>24</v>
      </c>
      <c r="AS113" s="296"/>
      <c r="AT113" s="306"/>
      <c r="AU113" s="346">
        <v>12</v>
      </c>
      <c r="AV113" s="321"/>
      <c r="AW113" s="347"/>
      <c r="AX113" s="309"/>
      <c r="AY113" s="303"/>
      <c r="AZ113" s="310"/>
      <c r="BA113" s="356"/>
      <c r="BB113" s="356"/>
      <c r="BC113" s="356"/>
      <c r="BD113" s="358"/>
      <c r="BE113" s="358"/>
      <c r="BF113" s="359"/>
      <c r="BG113" s="303">
        <v>36</v>
      </c>
      <c r="BH113" s="303"/>
      <c r="BI113" s="303"/>
      <c r="BJ113" s="309"/>
      <c r="BK113" s="303"/>
      <c r="BL113" s="310"/>
      <c r="BM113" s="303"/>
      <c r="BN113" s="303"/>
      <c r="BO113" s="303"/>
      <c r="BP113" s="740"/>
      <c r="BQ113" s="741"/>
      <c r="BR113" s="742"/>
      <c r="BS113" s="13"/>
      <c r="BT113" s="82"/>
      <c r="BU113" s="82"/>
      <c r="BV113" s="82"/>
      <c r="BW113" s="82"/>
      <c r="BX113" s="82"/>
      <c r="BY113" s="82"/>
      <c r="BZ113" s="82"/>
      <c r="CA113" s="82"/>
      <c r="CB113" s="82"/>
      <c r="CC113" s="82"/>
      <c r="CD113" s="82"/>
      <c r="CE113" s="82"/>
    </row>
    <row r="114" spans="2:89" ht="18" customHeight="1">
      <c r="B114" s="81"/>
      <c r="C114" s="172"/>
      <c r="D114" s="327" t="s">
        <v>32</v>
      </c>
      <c r="E114" s="328"/>
      <c r="F114" s="328"/>
      <c r="G114" s="328"/>
      <c r="H114" s="328"/>
      <c r="I114" s="328"/>
      <c r="J114" s="328"/>
      <c r="K114" s="328"/>
      <c r="L114" s="328"/>
      <c r="M114" s="328"/>
      <c r="N114" s="328"/>
      <c r="O114" s="328"/>
      <c r="P114" s="328"/>
      <c r="Q114" s="328"/>
      <c r="R114" s="328"/>
      <c r="S114" s="328"/>
      <c r="T114" s="328"/>
      <c r="U114" s="328"/>
      <c r="V114" s="328"/>
      <c r="W114" s="328"/>
      <c r="X114" s="328"/>
      <c r="Y114" s="328"/>
      <c r="Z114" s="328"/>
      <c r="AA114" s="328"/>
      <c r="AB114" s="329"/>
      <c r="AC114" s="155"/>
      <c r="AD114" s="112"/>
      <c r="AE114" s="167"/>
      <c r="AF114" s="147"/>
      <c r="AG114" s="146"/>
      <c r="AH114" s="147"/>
      <c r="AI114" s="320">
        <f>AL114+AO114</f>
        <v>63</v>
      </c>
      <c r="AJ114" s="321"/>
      <c r="AK114" s="322"/>
      <c r="AL114" s="320">
        <f>AO114/2</f>
        <v>21</v>
      </c>
      <c r="AM114" s="321"/>
      <c r="AN114" s="322"/>
      <c r="AO114" s="383">
        <f t="shared" si="8"/>
        <v>42</v>
      </c>
      <c r="AP114" s="384"/>
      <c r="AQ114" s="385"/>
      <c r="AR114" s="305">
        <f t="shared" si="9"/>
        <v>30</v>
      </c>
      <c r="AS114" s="296"/>
      <c r="AT114" s="306"/>
      <c r="AU114" s="346">
        <v>12</v>
      </c>
      <c r="AV114" s="321"/>
      <c r="AW114" s="347"/>
      <c r="AX114" s="309"/>
      <c r="AY114" s="303"/>
      <c r="AZ114" s="310"/>
      <c r="BA114" s="356"/>
      <c r="BB114" s="356"/>
      <c r="BC114" s="356"/>
      <c r="BD114" s="358"/>
      <c r="BE114" s="358"/>
      <c r="BF114" s="359"/>
      <c r="BG114" s="303">
        <v>42</v>
      </c>
      <c r="BH114" s="303"/>
      <c r="BI114" s="303"/>
      <c r="BJ114" s="309"/>
      <c r="BK114" s="303"/>
      <c r="BL114" s="310"/>
      <c r="BM114" s="303"/>
      <c r="BN114" s="303"/>
      <c r="BO114" s="303"/>
      <c r="BP114" s="740"/>
      <c r="BQ114" s="741"/>
      <c r="BR114" s="742"/>
      <c r="BS114" s="13"/>
      <c r="BT114" s="82"/>
      <c r="BU114" s="82"/>
      <c r="BV114" s="82"/>
      <c r="BW114" s="82"/>
      <c r="BX114" s="82"/>
      <c r="BY114" s="82"/>
      <c r="BZ114" s="82"/>
      <c r="CA114" s="82"/>
      <c r="CB114" s="82"/>
      <c r="CC114" s="82"/>
      <c r="CD114" s="82"/>
      <c r="CE114" s="82"/>
    </row>
    <row r="115" spans="2:89" s="175" customFormat="1" ht="18" customHeight="1">
      <c r="B115" s="174"/>
      <c r="C115" s="18" t="s">
        <v>98</v>
      </c>
      <c r="D115" s="401" t="s">
        <v>97</v>
      </c>
      <c r="E115" s="402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2"/>
      <c r="Y115" s="402"/>
      <c r="Z115" s="402"/>
      <c r="AA115" s="402"/>
      <c r="AB115" s="403"/>
      <c r="AC115" s="113" t="s">
        <v>16</v>
      </c>
      <c r="AD115" s="114" t="s">
        <v>111</v>
      </c>
      <c r="AE115" s="108" t="s">
        <v>16</v>
      </c>
      <c r="AF115" s="106" t="s">
        <v>16</v>
      </c>
      <c r="AG115" s="105" t="s">
        <v>16</v>
      </c>
      <c r="AH115" s="106" t="s">
        <v>16</v>
      </c>
      <c r="AI115" s="416">
        <f>AO115+AL115</f>
        <v>114</v>
      </c>
      <c r="AJ115" s="416"/>
      <c r="AK115" s="416"/>
      <c r="AL115" s="338">
        <v>38</v>
      </c>
      <c r="AM115" s="339"/>
      <c r="AN115" s="340"/>
      <c r="AO115" s="715">
        <f t="shared" si="8"/>
        <v>76</v>
      </c>
      <c r="AP115" s="715"/>
      <c r="AQ115" s="715"/>
      <c r="AR115" s="900">
        <f t="shared" si="9"/>
        <v>60</v>
      </c>
      <c r="AS115" s="901"/>
      <c r="AT115" s="902"/>
      <c r="AU115" s="640">
        <v>16</v>
      </c>
      <c r="AV115" s="641"/>
      <c r="AW115" s="642"/>
      <c r="AX115" s="716"/>
      <c r="AY115" s="716"/>
      <c r="AZ115" s="717"/>
      <c r="BA115" s="591">
        <v>34</v>
      </c>
      <c r="BB115" s="592"/>
      <c r="BC115" s="593"/>
      <c r="BD115" s="592">
        <v>42</v>
      </c>
      <c r="BE115" s="592"/>
      <c r="BF115" s="764"/>
      <c r="BG115" s="757"/>
      <c r="BH115" s="758"/>
      <c r="BI115" s="759"/>
      <c r="BJ115" s="758"/>
      <c r="BK115" s="758"/>
      <c r="BL115" s="763"/>
      <c r="BM115" s="645"/>
      <c r="BN115" s="765"/>
      <c r="BO115" s="643"/>
      <c r="BP115" s="771"/>
      <c r="BQ115" s="771"/>
      <c r="BR115" s="772"/>
      <c r="BS115" s="273"/>
      <c r="BT115" s="274"/>
      <c r="BU115" s="274"/>
      <c r="BV115" s="274"/>
      <c r="BW115" s="274"/>
      <c r="BX115" s="274"/>
      <c r="BY115" s="274"/>
      <c r="BZ115" s="274"/>
      <c r="CA115" s="274"/>
      <c r="CB115" s="274"/>
      <c r="CC115" s="274"/>
      <c r="CD115" s="274"/>
      <c r="CE115" s="274"/>
      <c r="CF115" s="274"/>
      <c r="CG115" s="274"/>
      <c r="CH115" s="274"/>
      <c r="CI115" s="274"/>
      <c r="CJ115" s="274"/>
      <c r="CK115" s="274"/>
    </row>
    <row r="116" spans="2:89" s="175" customFormat="1" ht="18" customHeight="1" thickBot="1">
      <c r="B116" s="174"/>
      <c r="C116" s="16" t="s">
        <v>102</v>
      </c>
      <c r="D116" s="643" t="s">
        <v>96</v>
      </c>
      <c r="E116" s="644"/>
      <c r="F116" s="644"/>
      <c r="G116" s="644"/>
      <c r="H116" s="644"/>
      <c r="I116" s="644"/>
      <c r="J116" s="644"/>
      <c r="K116" s="644"/>
      <c r="L116" s="644"/>
      <c r="M116" s="644"/>
      <c r="N116" s="644"/>
      <c r="O116" s="644"/>
      <c r="P116" s="644"/>
      <c r="Q116" s="644"/>
      <c r="R116" s="644"/>
      <c r="S116" s="644"/>
      <c r="T116" s="644"/>
      <c r="U116" s="644"/>
      <c r="V116" s="644"/>
      <c r="W116" s="644"/>
      <c r="X116" s="644"/>
      <c r="Y116" s="644"/>
      <c r="Z116" s="644"/>
      <c r="AA116" s="644"/>
      <c r="AB116" s="645"/>
      <c r="AC116" s="176" t="s">
        <v>16</v>
      </c>
      <c r="AD116" s="106" t="s">
        <v>16</v>
      </c>
      <c r="AE116" s="177" t="s">
        <v>47</v>
      </c>
      <c r="AF116" s="106" t="s">
        <v>16</v>
      </c>
      <c r="AG116" s="105" t="s">
        <v>16</v>
      </c>
      <c r="AH116" s="106" t="s">
        <v>16</v>
      </c>
      <c r="AI116" s="416">
        <f>AO116+AL116</f>
        <v>117</v>
      </c>
      <c r="AJ116" s="416"/>
      <c r="AK116" s="416"/>
      <c r="AL116" s="338">
        <f>AO116/2</f>
        <v>39</v>
      </c>
      <c r="AM116" s="339"/>
      <c r="AN116" s="340"/>
      <c r="AO116" s="715">
        <f>SUM(BA116:BR116)</f>
        <v>78</v>
      </c>
      <c r="AP116" s="715"/>
      <c r="AQ116" s="715"/>
      <c r="AR116" s="900">
        <f t="shared" si="9"/>
        <v>38</v>
      </c>
      <c r="AS116" s="901"/>
      <c r="AT116" s="902"/>
      <c r="AU116" s="640">
        <v>40</v>
      </c>
      <c r="AV116" s="641"/>
      <c r="AW116" s="642"/>
      <c r="AX116" s="635"/>
      <c r="AY116" s="636"/>
      <c r="AZ116" s="637"/>
      <c r="BA116" s="519"/>
      <c r="BB116" s="355"/>
      <c r="BC116" s="520"/>
      <c r="BD116" s="355"/>
      <c r="BE116" s="355"/>
      <c r="BF116" s="723"/>
      <c r="BG116" s="642">
        <v>78</v>
      </c>
      <c r="BH116" s="710"/>
      <c r="BI116" s="753"/>
      <c r="BJ116" s="710"/>
      <c r="BK116" s="710"/>
      <c r="BL116" s="711"/>
      <c r="BM116" s="645"/>
      <c r="BN116" s="765"/>
      <c r="BO116" s="643"/>
      <c r="BP116" s="765"/>
      <c r="BQ116" s="765"/>
      <c r="BR116" s="766"/>
      <c r="BS116" s="273"/>
      <c r="BT116" s="274"/>
      <c r="BU116" s="274"/>
      <c r="BV116" s="274"/>
      <c r="BW116" s="274"/>
      <c r="BX116" s="274"/>
      <c r="BY116" s="274"/>
      <c r="BZ116" s="274"/>
      <c r="CA116" s="274"/>
      <c r="CB116" s="274"/>
      <c r="CC116" s="274"/>
      <c r="CD116" s="274"/>
      <c r="CE116" s="274"/>
      <c r="CF116" s="274"/>
      <c r="CG116" s="274"/>
      <c r="CH116" s="274"/>
      <c r="CI116" s="274"/>
      <c r="CJ116" s="274"/>
      <c r="CK116" s="274"/>
    </row>
    <row r="117" spans="2:89" ht="18" customHeight="1" thickBot="1">
      <c r="B117" s="81"/>
      <c r="C117" s="178" t="s">
        <v>223</v>
      </c>
      <c r="D117" s="420" t="s">
        <v>1</v>
      </c>
      <c r="E117" s="420"/>
      <c r="F117" s="420"/>
      <c r="G117" s="420"/>
      <c r="H117" s="420"/>
      <c r="I117" s="420"/>
      <c r="J117" s="420"/>
      <c r="K117" s="420"/>
      <c r="L117" s="420"/>
      <c r="M117" s="420"/>
      <c r="N117" s="420"/>
      <c r="O117" s="420"/>
      <c r="P117" s="420"/>
      <c r="Q117" s="420"/>
      <c r="R117" s="420"/>
      <c r="S117" s="420"/>
      <c r="T117" s="420"/>
      <c r="U117" s="420"/>
      <c r="V117" s="420"/>
      <c r="W117" s="420"/>
      <c r="X117" s="420"/>
      <c r="Y117" s="420"/>
      <c r="Z117" s="420"/>
      <c r="AA117" s="420"/>
      <c r="AB117" s="420"/>
      <c r="AC117" s="432" t="s">
        <v>227</v>
      </c>
      <c r="AD117" s="352"/>
      <c r="AE117" s="352"/>
      <c r="AF117" s="352"/>
      <c r="AG117" s="352"/>
      <c r="AH117" s="433"/>
      <c r="AI117" s="417">
        <v>72</v>
      </c>
      <c r="AJ117" s="418"/>
      <c r="AK117" s="419"/>
      <c r="AL117" s="417"/>
      <c r="AM117" s="418"/>
      <c r="AN117" s="419"/>
      <c r="AO117" s="417">
        <v>72</v>
      </c>
      <c r="AP117" s="418"/>
      <c r="AQ117" s="419"/>
      <c r="AR117" s="351"/>
      <c r="AS117" s="352"/>
      <c r="AT117" s="353"/>
      <c r="AU117" s="432">
        <v>72</v>
      </c>
      <c r="AV117" s="352"/>
      <c r="AW117" s="353"/>
      <c r="AX117" s="432"/>
      <c r="AY117" s="352"/>
      <c r="AZ117" s="433"/>
      <c r="BA117" s="521"/>
      <c r="BB117" s="521"/>
      <c r="BC117" s="521"/>
      <c r="BD117" s="721">
        <v>72</v>
      </c>
      <c r="BE117" s="721"/>
      <c r="BF117" s="722"/>
      <c r="BG117" s="352"/>
      <c r="BH117" s="352"/>
      <c r="BI117" s="352"/>
      <c r="BJ117" s="432"/>
      <c r="BK117" s="352"/>
      <c r="BL117" s="433"/>
      <c r="BM117" s="760"/>
      <c r="BN117" s="761"/>
      <c r="BO117" s="762"/>
      <c r="BP117" s="761"/>
      <c r="BQ117" s="761"/>
      <c r="BR117" s="770"/>
      <c r="BS117" s="273"/>
      <c r="BT117" s="274"/>
      <c r="BU117" s="274"/>
      <c r="BV117" s="274"/>
      <c r="BW117" s="274"/>
      <c r="BX117" s="274"/>
      <c r="BY117" s="274"/>
      <c r="BZ117" s="274"/>
      <c r="CA117" s="274"/>
      <c r="CB117" s="274"/>
      <c r="CC117" s="274"/>
      <c r="CD117" s="274"/>
      <c r="CE117" s="274"/>
      <c r="CF117" s="274"/>
      <c r="CG117" s="274"/>
      <c r="CH117" s="274"/>
      <c r="CI117" s="274"/>
      <c r="CJ117" s="274"/>
      <c r="CK117" s="274"/>
    </row>
    <row r="118" spans="2:89" ht="18" customHeight="1" thickBot="1">
      <c r="B118" s="81"/>
      <c r="C118" s="178" t="s">
        <v>100</v>
      </c>
      <c r="D118" s="420" t="s">
        <v>3</v>
      </c>
      <c r="E118" s="420"/>
      <c r="F118" s="420"/>
      <c r="G118" s="420"/>
      <c r="H118" s="420"/>
      <c r="I118" s="420"/>
      <c r="J118" s="420"/>
      <c r="K118" s="420"/>
      <c r="L118" s="420"/>
      <c r="M118" s="420"/>
      <c r="N118" s="420"/>
      <c r="O118" s="420"/>
      <c r="P118" s="420"/>
      <c r="Q118" s="420"/>
      <c r="R118" s="420"/>
      <c r="S118" s="420"/>
      <c r="T118" s="420"/>
      <c r="U118" s="420"/>
      <c r="V118" s="420"/>
      <c r="W118" s="420"/>
      <c r="X118" s="420"/>
      <c r="Y118" s="420"/>
      <c r="Z118" s="420"/>
      <c r="AA118" s="420"/>
      <c r="AB118" s="420"/>
      <c r="AC118" s="432" t="s">
        <v>227</v>
      </c>
      <c r="AD118" s="352"/>
      <c r="AE118" s="352"/>
      <c r="AF118" s="352"/>
      <c r="AG118" s="352"/>
      <c r="AH118" s="433"/>
      <c r="AI118" s="417">
        <v>108</v>
      </c>
      <c r="AJ118" s="418"/>
      <c r="AK118" s="419"/>
      <c r="AL118" s="417"/>
      <c r="AM118" s="418"/>
      <c r="AN118" s="419"/>
      <c r="AO118" s="417">
        <v>108</v>
      </c>
      <c r="AP118" s="418"/>
      <c r="AQ118" s="419"/>
      <c r="AR118" s="351"/>
      <c r="AS118" s="352"/>
      <c r="AT118" s="353"/>
      <c r="AU118" s="432">
        <v>108</v>
      </c>
      <c r="AV118" s="352"/>
      <c r="AW118" s="353"/>
      <c r="AX118" s="432"/>
      <c r="AY118" s="352"/>
      <c r="AZ118" s="433"/>
      <c r="BA118" s="521"/>
      <c r="BB118" s="521"/>
      <c r="BC118" s="521"/>
      <c r="BD118" s="683"/>
      <c r="BE118" s="683"/>
      <c r="BF118" s="684"/>
      <c r="BG118" s="352">
        <v>108</v>
      </c>
      <c r="BH118" s="352"/>
      <c r="BI118" s="352"/>
      <c r="BJ118" s="675"/>
      <c r="BK118" s="676"/>
      <c r="BL118" s="677"/>
      <c r="BM118" s="760"/>
      <c r="BN118" s="761"/>
      <c r="BO118" s="762"/>
      <c r="BP118" s="761"/>
      <c r="BQ118" s="761"/>
      <c r="BR118" s="770"/>
      <c r="BS118" s="273"/>
      <c r="BT118" s="274"/>
      <c r="BU118" s="274"/>
      <c r="BV118" s="274"/>
      <c r="BW118" s="274"/>
      <c r="BX118" s="274"/>
      <c r="BY118" s="274"/>
      <c r="BZ118" s="274"/>
      <c r="CA118" s="274"/>
      <c r="CB118" s="274"/>
      <c r="CC118" s="274"/>
      <c r="CD118" s="274"/>
      <c r="CE118" s="274"/>
      <c r="CF118" s="274"/>
      <c r="CG118" s="274"/>
      <c r="CH118" s="274"/>
      <c r="CI118" s="274"/>
      <c r="CJ118" s="274"/>
      <c r="CK118" s="274"/>
    </row>
    <row r="119" spans="2:89" ht="49.5" customHeight="1" thickTop="1">
      <c r="B119" s="81"/>
      <c r="C119" s="17" t="s">
        <v>89</v>
      </c>
      <c r="D119" s="407" t="s">
        <v>180</v>
      </c>
      <c r="E119" s="408"/>
      <c r="F119" s="408"/>
      <c r="G119" s="408"/>
      <c r="H119" s="408"/>
      <c r="I119" s="408"/>
      <c r="J119" s="408"/>
      <c r="K119" s="408"/>
      <c r="L119" s="408"/>
      <c r="M119" s="408"/>
      <c r="N119" s="408"/>
      <c r="O119" s="408"/>
      <c r="P119" s="408"/>
      <c r="Q119" s="408"/>
      <c r="R119" s="408"/>
      <c r="S119" s="408"/>
      <c r="T119" s="408"/>
      <c r="U119" s="408"/>
      <c r="V119" s="408"/>
      <c r="W119" s="408"/>
      <c r="X119" s="408"/>
      <c r="Y119" s="408"/>
      <c r="Z119" s="408"/>
      <c r="AA119" s="408"/>
      <c r="AB119" s="409"/>
      <c r="AC119" s="98" t="s">
        <v>16</v>
      </c>
      <c r="AD119" s="97" t="s">
        <v>16</v>
      </c>
      <c r="AE119" s="100" t="s">
        <v>16</v>
      </c>
      <c r="AF119" s="99" t="s">
        <v>16</v>
      </c>
      <c r="AG119" s="179" t="s">
        <v>214</v>
      </c>
      <c r="AH119" s="97" t="s">
        <v>16</v>
      </c>
      <c r="AI119" s="899">
        <f>AI120</f>
        <v>393</v>
      </c>
      <c r="AJ119" s="751"/>
      <c r="AK119" s="751"/>
      <c r="AL119" s="899">
        <f>AL120</f>
        <v>131</v>
      </c>
      <c r="AM119" s="751"/>
      <c r="AN119" s="751"/>
      <c r="AO119" s="899">
        <f>AO120</f>
        <v>262</v>
      </c>
      <c r="AP119" s="751"/>
      <c r="AQ119" s="751"/>
      <c r="AR119" s="528">
        <f>AR120</f>
        <v>192</v>
      </c>
      <c r="AS119" s="529"/>
      <c r="AT119" s="529"/>
      <c r="AU119" s="638">
        <f>AU120</f>
        <v>70</v>
      </c>
      <c r="AV119" s="529"/>
      <c r="AW119" s="529"/>
      <c r="AX119" s="638"/>
      <c r="AY119" s="529"/>
      <c r="AZ119" s="639"/>
      <c r="BA119" s="528"/>
      <c r="BB119" s="529"/>
      <c r="BC119" s="529"/>
      <c r="BD119" s="638"/>
      <c r="BE119" s="529"/>
      <c r="BF119" s="639"/>
      <c r="BG119" s="528"/>
      <c r="BH119" s="529"/>
      <c r="BI119" s="529"/>
      <c r="BJ119" s="638">
        <f>BJ120</f>
        <v>132</v>
      </c>
      <c r="BK119" s="529"/>
      <c r="BL119" s="639"/>
      <c r="BM119" s="528">
        <f>BM120</f>
        <v>130</v>
      </c>
      <c r="BN119" s="529"/>
      <c r="BO119" s="529"/>
      <c r="BP119" s="638"/>
      <c r="BQ119" s="529"/>
      <c r="BR119" s="639"/>
      <c r="BS119" s="273"/>
      <c r="BT119" s="274"/>
      <c r="BU119" s="274"/>
      <c r="BV119" s="274"/>
      <c r="BW119" s="274"/>
      <c r="BX119" s="274"/>
      <c r="BY119" s="274"/>
      <c r="BZ119" s="274"/>
      <c r="CA119" s="274"/>
      <c r="CB119" s="274"/>
      <c r="CC119" s="274"/>
      <c r="CD119" s="274"/>
      <c r="CE119" s="274"/>
      <c r="CF119" s="274"/>
      <c r="CG119" s="274"/>
      <c r="CH119" s="274"/>
      <c r="CI119" s="274"/>
      <c r="CJ119" s="274"/>
      <c r="CK119" s="274"/>
    </row>
    <row r="120" spans="2:89" s="187" customFormat="1" ht="27.75" customHeight="1">
      <c r="B120" s="180"/>
      <c r="C120" s="181" t="s">
        <v>99</v>
      </c>
      <c r="D120" s="348" t="s">
        <v>24</v>
      </c>
      <c r="E120" s="349"/>
      <c r="F120" s="349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  <c r="S120" s="349"/>
      <c r="T120" s="349"/>
      <c r="U120" s="349"/>
      <c r="V120" s="349"/>
      <c r="W120" s="349"/>
      <c r="X120" s="349"/>
      <c r="Y120" s="349"/>
      <c r="Z120" s="349"/>
      <c r="AA120" s="349"/>
      <c r="AB120" s="349"/>
      <c r="AC120" s="182" t="s">
        <v>16</v>
      </c>
      <c r="AD120" s="183" t="s">
        <v>16</v>
      </c>
      <c r="AE120" s="184" t="s">
        <v>16</v>
      </c>
      <c r="AF120" s="183" t="s">
        <v>47</v>
      </c>
      <c r="AG120" s="185" t="s">
        <v>47</v>
      </c>
      <c r="AH120" s="186" t="s">
        <v>16</v>
      </c>
      <c r="AI120" s="421">
        <f>SUM(AI121:AK124)</f>
        <v>393</v>
      </c>
      <c r="AJ120" s="422"/>
      <c r="AK120" s="422"/>
      <c r="AL120" s="421">
        <f>SUM(AL121:AN124)</f>
        <v>131</v>
      </c>
      <c r="AM120" s="422"/>
      <c r="AN120" s="422"/>
      <c r="AO120" s="540">
        <f>SUM(AO121:AQ124)</f>
        <v>262</v>
      </c>
      <c r="AP120" s="541"/>
      <c r="AQ120" s="541"/>
      <c r="AR120" s="634">
        <f>SUM(AR121:AT124)</f>
        <v>192</v>
      </c>
      <c r="AS120" s="526"/>
      <c r="AT120" s="526"/>
      <c r="AU120" s="525">
        <f>SUM(AU121:AW124)</f>
        <v>70</v>
      </c>
      <c r="AV120" s="526"/>
      <c r="AW120" s="526"/>
      <c r="AX120" s="525"/>
      <c r="AY120" s="526"/>
      <c r="AZ120" s="527"/>
      <c r="BA120" s="530"/>
      <c r="BB120" s="526"/>
      <c r="BC120" s="531"/>
      <c r="BD120" s="525"/>
      <c r="BE120" s="526"/>
      <c r="BF120" s="527"/>
      <c r="BG120" s="530"/>
      <c r="BH120" s="526"/>
      <c r="BI120" s="531"/>
      <c r="BJ120" s="525">
        <f>SUM(BJ121:BL124)</f>
        <v>132</v>
      </c>
      <c r="BK120" s="526"/>
      <c r="BL120" s="527"/>
      <c r="BM120" s="530">
        <f>SUM(BM121:BO124)</f>
        <v>130</v>
      </c>
      <c r="BN120" s="526"/>
      <c r="BO120" s="531"/>
      <c r="BP120" s="525"/>
      <c r="BQ120" s="526"/>
      <c r="BR120" s="527"/>
      <c r="BS120" s="273"/>
      <c r="BT120" s="274"/>
      <c r="BU120" s="274"/>
      <c r="BV120" s="274"/>
      <c r="BW120" s="274"/>
      <c r="BX120" s="274"/>
      <c r="BY120" s="274"/>
      <c r="BZ120" s="274"/>
      <c r="CA120" s="274"/>
      <c r="CB120" s="274"/>
      <c r="CC120" s="274"/>
      <c r="CD120" s="274"/>
      <c r="CE120" s="274"/>
      <c r="CF120" s="274"/>
      <c r="CG120" s="274"/>
      <c r="CH120" s="274"/>
      <c r="CI120" s="274"/>
      <c r="CJ120" s="274"/>
      <c r="CK120" s="274"/>
    </row>
    <row r="121" spans="2:89" ht="25.5" customHeight="1">
      <c r="B121" s="81"/>
      <c r="C121" s="188"/>
      <c r="D121" s="330" t="s">
        <v>211</v>
      </c>
      <c r="E121" s="331"/>
      <c r="F121" s="331"/>
      <c r="G121" s="331"/>
      <c r="H121" s="331"/>
      <c r="I121" s="331"/>
      <c r="J121" s="331"/>
      <c r="K121" s="331"/>
      <c r="L121" s="331"/>
      <c r="M121" s="331"/>
      <c r="N121" s="331"/>
      <c r="O121" s="331"/>
      <c r="P121" s="331"/>
      <c r="Q121" s="331"/>
      <c r="R121" s="331"/>
      <c r="S121" s="331"/>
      <c r="T121" s="331"/>
      <c r="U121" s="331"/>
      <c r="V121" s="331"/>
      <c r="W121" s="331"/>
      <c r="X121" s="331"/>
      <c r="Y121" s="331"/>
      <c r="Z121" s="331"/>
      <c r="AA121" s="331"/>
      <c r="AB121" s="332"/>
      <c r="AC121" s="141"/>
      <c r="AD121" s="147"/>
      <c r="AE121" s="146"/>
      <c r="AF121" s="147"/>
      <c r="AG121" s="189"/>
      <c r="AH121" s="190"/>
      <c r="AI121" s="312">
        <f>AO121+AL121</f>
        <v>117</v>
      </c>
      <c r="AJ121" s="312"/>
      <c r="AK121" s="312"/>
      <c r="AL121" s="486">
        <f>AO121/2</f>
        <v>39</v>
      </c>
      <c r="AM121" s="486"/>
      <c r="AN121" s="486"/>
      <c r="AO121" s="311">
        <f>SUM(BA121:BR121)</f>
        <v>78</v>
      </c>
      <c r="AP121" s="311"/>
      <c r="AQ121" s="311"/>
      <c r="AR121" s="305">
        <f>AO121-AU121</f>
        <v>58</v>
      </c>
      <c r="AS121" s="313"/>
      <c r="AT121" s="314"/>
      <c r="AU121" s="346">
        <v>20</v>
      </c>
      <c r="AV121" s="303"/>
      <c r="AW121" s="304"/>
      <c r="AX121" s="522"/>
      <c r="AY121" s="523"/>
      <c r="AZ121" s="524"/>
      <c r="BA121" s="303"/>
      <c r="BB121" s="303"/>
      <c r="BC121" s="303"/>
      <c r="BD121" s="365"/>
      <c r="BE121" s="365"/>
      <c r="BF121" s="366"/>
      <c r="BG121" s="303"/>
      <c r="BH121" s="303"/>
      <c r="BI121" s="303"/>
      <c r="BJ121" s="309"/>
      <c r="BK121" s="303"/>
      <c r="BL121" s="310"/>
      <c r="BM121" s="754">
        <v>78</v>
      </c>
      <c r="BN121" s="755"/>
      <c r="BO121" s="756"/>
      <c r="BP121" s="774"/>
      <c r="BQ121" s="774"/>
      <c r="BR121" s="775"/>
      <c r="BS121" s="273"/>
      <c r="BT121" s="274"/>
      <c r="BU121" s="274"/>
      <c r="BV121" s="274"/>
      <c r="BW121" s="274"/>
      <c r="BX121" s="274"/>
      <c r="BY121" s="274"/>
      <c r="BZ121" s="274"/>
      <c r="CA121" s="274"/>
      <c r="CB121" s="274"/>
      <c r="CC121" s="274"/>
      <c r="CD121" s="274"/>
      <c r="CE121" s="274"/>
      <c r="CF121" s="274"/>
      <c r="CG121" s="274"/>
      <c r="CH121" s="274"/>
      <c r="CI121" s="274"/>
      <c r="CJ121" s="274"/>
      <c r="CK121" s="274"/>
    </row>
    <row r="122" spans="2:89" ht="17.25" customHeight="1">
      <c r="B122" s="81"/>
      <c r="C122" s="188"/>
      <c r="D122" s="330" t="s">
        <v>25</v>
      </c>
      <c r="E122" s="331"/>
      <c r="F122" s="331"/>
      <c r="G122" s="331"/>
      <c r="H122" s="331"/>
      <c r="I122" s="331"/>
      <c r="J122" s="331"/>
      <c r="K122" s="331"/>
      <c r="L122" s="331"/>
      <c r="M122" s="331"/>
      <c r="N122" s="331"/>
      <c r="O122" s="331"/>
      <c r="P122" s="331"/>
      <c r="Q122" s="331"/>
      <c r="R122" s="331"/>
      <c r="S122" s="331"/>
      <c r="T122" s="331"/>
      <c r="U122" s="331"/>
      <c r="V122" s="331"/>
      <c r="W122" s="331"/>
      <c r="X122" s="331"/>
      <c r="Y122" s="331"/>
      <c r="Z122" s="331"/>
      <c r="AA122" s="331"/>
      <c r="AB122" s="332"/>
      <c r="AC122" s="191"/>
      <c r="AD122" s="147"/>
      <c r="AE122" s="146"/>
      <c r="AF122" s="147"/>
      <c r="AG122" s="189"/>
      <c r="AH122" s="190"/>
      <c r="AI122" s="312">
        <f>AO122+AL122</f>
        <v>78</v>
      </c>
      <c r="AJ122" s="312"/>
      <c r="AK122" s="312"/>
      <c r="AL122" s="486">
        <f>AO122/2</f>
        <v>26</v>
      </c>
      <c r="AM122" s="486"/>
      <c r="AN122" s="486"/>
      <c r="AO122" s="311">
        <f>SUM(BA122:BR122)</f>
        <v>52</v>
      </c>
      <c r="AP122" s="311"/>
      <c r="AQ122" s="311"/>
      <c r="AR122" s="305">
        <f>AO122-AU122</f>
        <v>44</v>
      </c>
      <c r="AS122" s="313"/>
      <c r="AT122" s="314"/>
      <c r="AU122" s="346">
        <v>8</v>
      </c>
      <c r="AV122" s="303"/>
      <c r="AW122" s="304"/>
      <c r="AX122" s="522"/>
      <c r="AY122" s="523"/>
      <c r="AZ122" s="524"/>
      <c r="BA122" s="303"/>
      <c r="BB122" s="303"/>
      <c r="BC122" s="303"/>
      <c r="BD122" s="365"/>
      <c r="BE122" s="365"/>
      <c r="BF122" s="366"/>
      <c r="BG122" s="303"/>
      <c r="BH122" s="303"/>
      <c r="BI122" s="303"/>
      <c r="BJ122" s="309"/>
      <c r="BK122" s="303"/>
      <c r="BL122" s="310"/>
      <c r="BM122" s="754">
        <v>52</v>
      </c>
      <c r="BN122" s="755"/>
      <c r="BO122" s="756"/>
      <c r="BP122" s="774"/>
      <c r="BQ122" s="774"/>
      <c r="BR122" s="775"/>
      <c r="BS122" s="273"/>
      <c r="BT122" s="274"/>
      <c r="BU122" s="274"/>
      <c r="BV122" s="274"/>
      <c r="BW122" s="274"/>
      <c r="BX122" s="274"/>
      <c r="BY122" s="274"/>
      <c r="BZ122" s="274"/>
      <c r="CA122" s="274"/>
      <c r="CB122" s="274"/>
      <c r="CC122" s="274"/>
      <c r="CD122" s="274"/>
      <c r="CE122" s="274"/>
      <c r="CF122" s="274"/>
      <c r="CG122" s="274"/>
      <c r="CH122" s="274"/>
      <c r="CI122" s="274"/>
      <c r="CJ122" s="274"/>
      <c r="CK122" s="274"/>
    </row>
    <row r="123" spans="2:89" ht="17.25" customHeight="1">
      <c r="B123" s="81"/>
      <c r="C123" s="188"/>
      <c r="D123" s="330" t="s">
        <v>210</v>
      </c>
      <c r="E123" s="331"/>
      <c r="F123" s="331"/>
      <c r="G123" s="331"/>
      <c r="H123" s="331"/>
      <c r="I123" s="331"/>
      <c r="J123" s="331"/>
      <c r="K123" s="331"/>
      <c r="L123" s="331"/>
      <c r="M123" s="331"/>
      <c r="N123" s="331"/>
      <c r="O123" s="331"/>
      <c r="P123" s="331"/>
      <c r="Q123" s="331"/>
      <c r="R123" s="331"/>
      <c r="S123" s="331"/>
      <c r="T123" s="331"/>
      <c r="U123" s="331"/>
      <c r="V123" s="331"/>
      <c r="W123" s="331"/>
      <c r="X123" s="331"/>
      <c r="Y123" s="331"/>
      <c r="Z123" s="331"/>
      <c r="AA123" s="331"/>
      <c r="AB123" s="332"/>
      <c r="AC123" s="141"/>
      <c r="AD123" s="147"/>
      <c r="AE123" s="146"/>
      <c r="AF123" s="147"/>
      <c r="AG123" s="189"/>
      <c r="AH123" s="190"/>
      <c r="AI123" s="312">
        <f>AL123+AO123</f>
        <v>132</v>
      </c>
      <c r="AJ123" s="312"/>
      <c r="AK123" s="312"/>
      <c r="AL123" s="486">
        <f>AO123/2</f>
        <v>44</v>
      </c>
      <c r="AM123" s="486"/>
      <c r="AN123" s="486"/>
      <c r="AO123" s="311">
        <f>SUM(BA123:BR123)</f>
        <v>88</v>
      </c>
      <c r="AP123" s="311"/>
      <c r="AQ123" s="311"/>
      <c r="AR123" s="305">
        <f>AO123-AU123</f>
        <v>56</v>
      </c>
      <c r="AS123" s="296"/>
      <c r="AT123" s="306"/>
      <c r="AU123" s="346">
        <v>32</v>
      </c>
      <c r="AV123" s="321"/>
      <c r="AW123" s="347"/>
      <c r="AX123" s="522"/>
      <c r="AY123" s="523"/>
      <c r="AZ123" s="524"/>
      <c r="BA123" s="303"/>
      <c r="BB123" s="303"/>
      <c r="BC123" s="303"/>
      <c r="BD123" s="365"/>
      <c r="BE123" s="365"/>
      <c r="BF123" s="366"/>
      <c r="BG123" s="303"/>
      <c r="BH123" s="303"/>
      <c r="BI123" s="303"/>
      <c r="BJ123" s="309">
        <v>88</v>
      </c>
      <c r="BK123" s="303"/>
      <c r="BL123" s="310"/>
      <c r="BM123" s="881"/>
      <c r="BN123" s="881"/>
      <c r="BO123" s="881"/>
      <c r="BP123" s="767"/>
      <c r="BQ123" s="768"/>
      <c r="BR123" s="769"/>
      <c r="BS123" s="273"/>
      <c r="BT123" s="274"/>
      <c r="BU123" s="274"/>
      <c r="BV123" s="274"/>
      <c r="BW123" s="274"/>
      <c r="BX123" s="274"/>
      <c r="BY123" s="274"/>
      <c r="BZ123" s="274"/>
      <c r="CA123" s="274"/>
      <c r="CB123" s="274"/>
      <c r="CC123" s="274"/>
      <c r="CD123" s="274"/>
      <c r="CE123" s="274"/>
      <c r="CF123" s="274"/>
      <c r="CG123" s="274"/>
      <c r="CH123" s="274"/>
      <c r="CI123" s="274"/>
      <c r="CJ123" s="274"/>
      <c r="CK123" s="274"/>
    </row>
    <row r="124" spans="2:89" ht="17.25" customHeight="1" thickBot="1">
      <c r="B124" s="81"/>
      <c r="C124" s="192"/>
      <c r="D124" s="404" t="s">
        <v>26</v>
      </c>
      <c r="E124" s="405"/>
      <c r="F124" s="405"/>
      <c r="G124" s="405"/>
      <c r="H124" s="405"/>
      <c r="I124" s="405"/>
      <c r="J124" s="405"/>
      <c r="K124" s="405"/>
      <c r="L124" s="405"/>
      <c r="M124" s="405"/>
      <c r="N124" s="405"/>
      <c r="O124" s="405"/>
      <c r="P124" s="405"/>
      <c r="Q124" s="405"/>
      <c r="R124" s="405"/>
      <c r="S124" s="405"/>
      <c r="T124" s="405"/>
      <c r="U124" s="405"/>
      <c r="V124" s="405"/>
      <c r="W124" s="405"/>
      <c r="X124" s="405"/>
      <c r="Y124" s="405"/>
      <c r="Z124" s="405"/>
      <c r="AA124" s="405"/>
      <c r="AB124" s="406"/>
      <c r="AC124" s="193"/>
      <c r="AD124" s="194"/>
      <c r="AE124" s="195"/>
      <c r="AF124" s="194"/>
      <c r="AG124" s="196"/>
      <c r="AH124" s="197"/>
      <c r="AI124" s="434">
        <f>AO124+AL124</f>
        <v>66</v>
      </c>
      <c r="AJ124" s="434"/>
      <c r="AK124" s="434"/>
      <c r="AL124" s="923">
        <f>AO124/2</f>
        <v>22</v>
      </c>
      <c r="AM124" s="923"/>
      <c r="AN124" s="923"/>
      <c r="AO124" s="922">
        <f>SUM(BA124:BR124)</f>
        <v>44</v>
      </c>
      <c r="AP124" s="922"/>
      <c r="AQ124" s="922"/>
      <c r="AR124" s="305">
        <f>AO124-AU124</f>
        <v>34</v>
      </c>
      <c r="AS124" s="313"/>
      <c r="AT124" s="314"/>
      <c r="AU124" s="346">
        <v>10</v>
      </c>
      <c r="AV124" s="303"/>
      <c r="AW124" s="304"/>
      <c r="AX124" s="522"/>
      <c r="AY124" s="523"/>
      <c r="AZ124" s="524"/>
      <c r="BA124" s="303"/>
      <c r="BB124" s="303"/>
      <c r="BC124" s="303"/>
      <c r="BD124" s="365"/>
      <c r="BE124" s="365"/>
      <c r="BF124" s="366"/>
      <c r="BG124" s="303"/>
      <c r="BH124" s="303"/>
      <c r="BI124" s="303"/>
      <c r="BJ124" s="309">
        <v>44</v>
      </c>
      <c r="BK124" s="303"/>
      <c r="BL124" s="310"/>
      <c r="BM124" s="754"/>
      <c r="BN124" s="755"/>
      <c r="BO124" s="756"/>
      <c r="BP124" s="774"/>
      <c r="BQ124" s="774"/>
      <c r="BR124" s="775"/>
      <c r="BS124" s="273"/>
      <c r="BT124" s="274"/>
      <c r="BU124" s="274"/>
      <c r="BV124" s="274"/>
      <c r="BW124" s="274"/>
      <c r="BX124" s="274"/>
      <c r="BY124" s="274"/>
      <c r="BZ124" s="274"/>
      <c r="CA124" s="274"/>
      <c r="CB124" s="274"/>
      <c r="CC124" s="274"/>
      <c r="CD124" s="274"/>
      <c r="CE124" s="274"/>
      <c r="CF124" s="274"/>
      <c r="CG124" s="274"/>
      <c r="CH124" s="274"/>
      <c r="CI124" s="274"/>
      <c r="CJ124" s="274"/>
      <c r="CK124" s="274"/>
    </row>
    <row r="125" spans="2:89" ht="17.25" customHeight="1" thickBot="1">
      <c r="B125" s="81"/>
      <c r="C125" s="178" t="s">
        <v>192</v>
      </c>
      <c r="D125" s="423" t="s">
        <v>193</v>
      </c>
      <c r="E125" s="424"/>
      <c r="F125" s="424"/>
      <c r="G125" s="424"/>
      <c r="H125" s="424"/>
      <c r="I125" s="424"/>
      <c r="J125" s="424"/>
      <c r="K125" s="424"/>
      <c r="L125" s="424"/>
      <c r="M125" s="424"/>
      <c r="N125" s="424"/>
      <c r="O125" s="424"/>
      <c r="P125" s="424"/>
      <c r="Q125" s="424"/>
      <c r="R125" s="424"/>
      <c r="S125" s="424"/>
      <c r="T125" s="424"/>
      <c r="U125" s="424"/>
      <c r="V125" s="424"/>
      <c r="W125" s="424"/>
      <c r="X125" s="424"/>
      <c r="Y125" s="424"/>
      <c r="Z125" s="424"/>
      <c r="AA125" s="424"/>
      <c r="AB125" s="425"/>
      <c r="AC125" s="432" t="s">
        <v>227</v>
      </c>
      <c r="AD125" s="352"/>
      <c r="AE125" s="352"/>
      <c r="AF125" s="352"/>
      <c r="AG125" s="352"/>
      <c r="AH125" s="433"/>
      <c r="AI125" s="417">
        <f>AO125+AL125</f>
        <v>108</v>
      </c>
      <c r="AJ125" s="418"/>
      <c r="AK125" s="419"/>
      <c r="AL125" s="417"/>
      <c r="AM125" s="418"/>
      <c r="AN125" s="419"/>
      <c r="AO125" s="417">
        <f>SUM(BA125:BR125)</f>
        <v>108</v>
      </c>
      <c r="AP125" s="418"/>
      <c r="AQ125" s="419"/>
      <c r="AR125" s="351"/>
      <c r="AS125" s="352"/>
      <c r="AT125" s="353"/>
      <c r="AU125" s="432">
        <f>SUM(BA125:BR125)</f>
        <v>108</v>
      </c>
      <c r="AV125" s="352"/>
      <c r="AW125" s="353"/>
      <c r="AX125" s="432"/>
      <c r="AY125" s="352"/>
      <c r="AZ125" s="433"/>
      <c r="BA125" s="352"/>
      <c r="BB125" s="352"/>
      <c r="BC125" s="352"/>
      <c r="BD125" s="683"/>
      <c r="BE125" s="683"/>
      <c r="BF125" s="684"/>
      <c r="BG125" s="352"/>
      <c r="BH125" s="352"/>
      <c r="BI125" s="352"/>
      <c r="BJ125" s="432"/>
      <c r="BK125" s="352"/>
      <c r="BL125" s="433"/>
      <c r="BM125" s="760">
        <v>108</v>
      </c>
      <c r="BN125" s="761"/>
      <c r="BO125" s="762"/>
      <c r="BP125" s="761"/>
      <c r="BQ125" s="761"/>
      <c r="BR125" s="770"/>
      <c r="BS125" s="12"/>
      <c r="BT125" s="12"/>
      <c r="BU125" s="82"/>
      <c r="BV125" s="82"/>
      <c r="BW125" s="82"/>
      <c r="BX125" s="82"/>
      <c r="BY125" s="82"/>
      <c r="BZ125" s="82"/>
      <c r="CA125" s="82"/>
      <c r="CB125" s="82"/>
      <c r="CD125" s="82"/>
      <c r="CF125" s="80"/>
    </row>
    <row r="126" spans="2:89" ht="17.25" customHeight="1" thickBot="1">
      <c r="B126" s="81"/>
      <c r="C126" s="909"/>
      <c r="D126" s="910"/>
      <c r="E126" s="910"/>
      <c r="F126" s="910"/>
      <c r="G126" s="910"/>
      <c r="H126" s="910"/>
      <c r="I126" s="910"/>
      <c r="J126" s="910"/>
      <c r="K126" s="910"/>
      <c r="L126" s="910"/>
      <c r="M126" s="910"/>
      <c r="N126" s="910"/>
      <c r="O126" s="910"/>
      <c r="P126" s="910"/>
      <c r="Q126" s="910"/>
      <c r="R126" s="910"/>
      <c r="S126" s="910"/>
      <c r="T126" s="910"/>
      <c r="U126" s="910"/>
      <c r="V126" s="910"/>
      <c r="W126" s="910"/>
      <c r="X126" s="910"/>
      <c r="Y126" s="910"/>
      <c r="Z126" s="910"/>
      <c r="AA126" s="910"/>
      <c r="AB126" s="910"/>
      <c r="AC126" s="910"/>
      <c r="AD126" s="910"/>
      <c r="AE126" s="910"/>
      <c r="AF126" s="910"/>
      <c r="AG126" s="910"/>
      <c r="AH126" s="910"/>
      <c r="AI126" s="910"/>
      <c r="AJ126" s="910"/>
      <c r="AK126" s="910"/>
      <c r="AL126" s="910"/>
      <c r="AM126" s="910"/>
      <c r="AN126" s="910"/>
      <c r="AO126" s="910"/>
      <c r="AP126" s="910"/>
      <c r="AQ126" s="910"/>
      <c r="AR126" s="910"/>
      <c r="AS126" s="910"/>
      <c r="AT126" s="910"/>
      <c r="AU126" s="910"/>
      <c r="AV126" s="910"/>
      <c r="AW126" s="910"/>
      <c r="AX126" s="910"/>
      <c r="AY126" s="910"/>
      <c r="AZ126" s="910"/>
      <c r="BA126" s="910"/>
      <c r="BB126" s="910"/>
      <c r="BC126" s="910"/>
      <c r="BD126" s="910"/>
      <c r="BE126" s="910"/>
      <c r="BF126" s="910"/>
      <c r="BG126" s="910"/>
      <c r="BH126" s="910"/>
      <c r="BI126" s="910"/>
      <c r="BJ126" s="910"/>
      <c r="BK126" s="910"/>
      <c r="BL126" s="910"/>
      <c r="BM126" s="910"/>
      <c r="BN126" s="910"/>
      <c r="BO126" s="910"/>
      <c r="BP126" s="910"/>
      <c r="BQ126" s="910"/>
      <c r="BR126" s="911"/>
      <c r="BS126" s="12"/>
      <c r="BT126" s="12"/>
      <c r="BU126" s="82"/>
      <c r="BV126" s="82"/>
      <c r="BW126" s="82"/>
      <c r="BX126" s="82"/>
      <c r="BY126" s="82"/>
      <c r="BZ126" s="82"/>
      <c r="CA126" s="82"/>
      <c r="CB126" s="82"/>
      <c r="CD126" s="82"/>
      <c r="CF126" s="80"/>
    </row>
    <row r="127" spans="2:89" ht="19.5" customHeight="1" thickBot="1">
      <c r="B127" s="81"/>
      <c r="C127" s="178" t="s">
        <v>215</v>
      </c>
      <c r="D127" s="423" t="s">
        <v>12</v>
      </c>
      <c r="E127" s="424"/>
      <c r="F127" s="424"/>
      <c r="G127" s="424"/>
      <c r="H127" s="424"/>
      <c r="I127" s="424"/>
      <c r="J127" s="424"/>
      <c r="K127" s="424"/>
      <c r="L127" s="424"/>
      <c r="M127" s="424"/>
      <c r="N127" s="424"/>
      <c r="O127" s="424"/>
      <c r="P127" s="424"/>
      <c r="Q127" s="424"/>
      <c r="R127" s="424"/>
      <c r="S127" s="424"/>
      <c r="T127" s="424"/>
      <c r="U127" s="424"/>
      <c r="V127" s="424"/>
      <c r="W127" s="424"/>
      <c r="X127" s="424"/>
      <c r="Y127" s="424"/>
      <c r="Z127" s="424"/>
      <c r="AA127" s="424"/>
      <c r="AB127" s="425"/>
      <c r="AC127" s="432" t="s">
        <v>227</v>
      </c>
      <c r="AD127" s="352"/>
      <c r="AE127" s="352"/>
      <c r="AF127" s="352"/>
      <c r="AG127" s="352"/>
      <c r="AH127" s="433"/>
      <c r="AI127" s="417">
        <v>144</v>
      </c>
      <c r="AJ127" s="418"/>
      <c r="AK127" s="419"/>
      <c r="AL127" s="417"/>
      <c r="AM127" s="418"/>
      <c r="AN127" s="419"/>
      <c r="AO127" s="417">
        <v>144</v>
      </c>
      <c r="AP127" s="418"/>
      <c r="AQ127" s="419"/>
      <c r="AR127" s="351"/>
      <c r="AS127" s="352"/>
      <c r="AT127" s="353"/>
      <c r="AU127" s="432">
        <v>144</v>
      </c>
      <c r="AV127" s="352"/>
      <c r="AW127" s="353"/>
      <c r="AX127" s="432"/>
      <c r="AY127" s="352"/>
      <c r="AZ127" s="433"/>
      <c r="BA127" s="352"/>
      <c r="BB127" s="352"/>
      <c r="BC127" s="352"/>
      <c r="BD127" s="683"/>
      <c r="BE127" s="683"/>
      <c r="BF127" s="684"/>
      <c r="BG127" s="352"/>
      <c r="BH127" s="352"/>
      <c r="BI127" s="352"/>
      <c r="BJ127" s="432"/>
      <c r="BK127" s="352"/>
      <c r="BL127" s="433"/>
      <c r="BM127" s="760"/>
      <c r="BN127" s="761"/>
      <c r="BO127" s="762"/>
      <c r="BP127" s="808">
        <v>144</v>
      </c>
      <c r="BQ127" s="808"/>
      <c r="BR127" s="809"/>
      <c r="BS127" s="12"/>
      <c r="BT127" s="12"/>
      <c r="BU127" s="287"/>
      <c r="BV127" s="287"/>
      <c r="BW127" s="287"/>
      <c r="BX127" s="287"/>
      <c r="BY127" s="287"/>
      <c r="BZ127" s="287"/>
      <c r="CA127" s="287"/>
      <c r="CB127" s="82"/>
      <c r="CD127" s="82"/>
      <c r="CF127" s="80"/>
    </row>
    <row r="128" spans="2:89" ht="15.75" customHeight="1" thickTop="1">
      <c r="B128" s="81"/>
      <c r="C128" s="410" t="s">
        <v>200</v>
      </c>
      <c r="D128" s="411"/>
      <c r="E128" s="411"/>
      <c r="F128" s="411"/>
      <c r="G128" s="411"/>
      <c r="H128" s="411"/>
      <c r="I128" s="411"/>
      <c r="J128" s="411"/>
      <c r="K128" s="411"/>
      <c r="L128" s="411"/>
      <c r="M128" s="411"/>
      <c r="N128" s="411"/>
      <c r="O128" s="411"/>
      <c r="P128" s="411"/>
      <c r="Q128" s="411"/>
      <c r="R128" s="411"/>
      <c r="S128" s="411"/>
      <c r="T128" s="411"/>
      <c r="U128" s="411"/>
      <c r="V128" s="411"/>
      <c r="W128" s="411"/>
      <c r="X128" s="411"/>
      <c r="Y128" s="411"/>
      <c r="Z128" s="411"/>
      <c r="AA128" s="411"/>
      <c r="AB128" s="412"/>
      <c r="AC128" s="198"/>
      <c r="AD128" s="198"/>
      <c r="AE128" s="198"/>
      <c r="AF128" s="198"/>
      <c r="AG128" s="198"/>
      <c r="AH128" s="199"/>
      <c r="AI128" s="426">
        <f>IF(AI64+AI73+AI76&lt;&gt;5130,"ошибка",5130)</f>
        <v>5130</v>
      </c>
      <c r="AJ128" s="427"/>
      <c r="AK128" s="428"/>
      <c r="AL128" s="426">
        <f>IF(AL64+AL73+AL76&lt;&gt;1710,"ошибка",1710)</f>
        <v>1710</v>
      </c>
      <c r="AM128" s="427"/>
      <c r="AN128" s="428"/>
      <c r="AO128" s="426">
        <f>IF(AO64+AO73+AO76&lt;&gt;3420,"ошибка",3420)</f>
        <v>3420</v>
      </c>
      <c r="AP128" s="427"/>
      <c r="AQ128" s="428"/>
      <c r="AR128" s="426">
        <f>AR64+AR73+AR76</f>
        <v>1808</v>
      </c>
      <c r="AS128" s="904"/>
      <c r="AT128" s="905"/>
      <c r="AU128" s="903">
        <f>AU64+AU73+AU76</f>
        <v>1600</v>
      </c>
      <c r="AV128" s="904"/>
      <c r="AW128" s="905"/>
      <c r="AX128" s="903">
        <f>AX93+AX77</f>
        <v>12</v>
      </c>
      <c r="AY128" s="904"/>
      <c r="AZ128" s="920"/>
      <c r="BA128" s="782">
        <f>BA64+BA73+BA76</f>
        <v>612</v>
      </c>
      <c r="BB128" s="713"/>
      <c r="BC128" s="713"/>
      <c r="BD128" s="712">
        <f>BD64+BD73+BD76</f>
        <v>756</v>
      </c>
      <c r="BE128" s="713"/>
      <c r="BF128" s="714"/>
      <c r="BG128" s="912">
        <f>BG64+BG73+BG76</f>
        <v>468</v>
      </c>
      <c r="BH128" s="673"/>
      <c r="BI128" s="673"/>
      <c r="BJ128" s="672">
        <f>BJ64+BJ73+BJ76</f>
        <v>792</v>
      </c>
      <c r="BK128" s="673"/>
      <c r="BL128" s="674"/>
      <c r="BM128" s="820">
        <f>BM64+BM73+BM76</f>
        <v>468</v>
      </c>
      <c r="BN128" s="673"/>
      <c r="BO128" s="673"/>
      <c r="BP128" s="672">
        <f>BP64+BP73+BP76</f>
        <v>324</v>
      </c>
      <c r="BQ128" s="673"/>
      <c r="BR128" s="776"/>
      <c r="BS128" s="12"/>
      <c r="BT128" s="12"/>
      <c r="BU128" s="82"/>
      <c r="BV128" s="82"/>
      <c r="BW128" s="82"/>
      <c r="BX128" s="82"/>
      <c r="BY128" s="82"/>
      <c r="BZ128" s="82"/>
      <c r="CA128" s="82"/>
      <c r="CB128" s="82"/>
      <c r="CD128" s="82"/>
      <c r="CF128" s="80"/>
    </row>
    <row r="129" spans="2:84" ht="18" customHeight="1">
      <c r="B129" s="81"/>
      <c r="C129" s="413"/>
      <c r="D129" s="414"/>
      <c r="E129" s="414"/>
      <c r="F129" s="414"/>
      <c r="G129" s="414"/>
      <c r="H129" s="414"/>
      <c r="I129" s="414"/>
      <c r="J129" s="414"/>
      <c r="K129" s="414"/>
      <c r="L129" s="414"/>
      <c r="M129" s="414"/>
      <c r="N129" s="414"/>
      <c r="O129" s="414"/>
      <c r="P129" s="414"/>
      <c r="Q129" s="414"/>
      <c r="R129" s="414"/>
      <c r="S129" s="414"/>
      <c r="T129" s="414"/>
      <c r="U129" s="414"/>
      <c r="V129" s="414"/>
      <c r="W129" s="414"/>
      <c r="X129" s="414"/>
      <c r="Y129" s="414"/>
      <c r="Z129" s="414"/>
      <c r="AA129" s="414"/>
      <c r="AB129" s="415"/>
      <c r="AC129" s="200"/>
      <c r="AD129" s="200"/>
      <c r="AE129" s="200"/>
      <c r="AF129" s="200"/>
      <c r="AG129" s="200"/>
      <c r="AH129" s="201"/>
      <c r="AI129" s="429"/>
      <c r="AJ129" s="430"/>
      <c r="AK129" s="431"/>
      <c r="AL129" s="429"/>
      <c r="AM129" s="430"/>
      <c r="AN129" s="431"/>
      <c r="AO129" s="429"/>
      <c r="AP129" s="430"/>
      <c r="AQ129" s="431"/>
      <c r="AR129" s="919"/>
      <c r="AS129" s="907"/>
      <c r="AT129" s="908"/>
      <c r="AU129" s="906"/>
      <c r="AV129" s="907"/>
      <c r="AW129" s="908"/>
      <c r="AX129" s="906"/>
      <c r="AY129" s="907"/>
      <c r="AZ129" s="921"/>
      <c r="BA129" s="670">
        <f>IF(BA128+BD128&lt;&gt;1368,"ошибка",1368)</f>
        <v>1368</v>
      </c>
      <c r="BB129" s="670"/>
      <c r="BC129" s="670"/>
      <c r="BD129" s="670"/>
      <c r="BE129" s="670"/>
      <c r="BF129" s="671"/>
      <c r="BG129" s="669">
        <f>IF(BG128+BJ128&lt;&gt;1260,"ошибка",1260)</f>
        <v>1260</v>
      </c>
      <c r="BH129" s="670"/>
      <c r="BI129" s="670"/>
      <c r="BJ129" s="670"/>
      <c r="BK129" s="670"/>
      <c r="BL129" s="671"/>
      <c r="BM129" s="669">
        <f>IF(BM128+BP128&lt;&gt;792,"ошибка",792)</f>
        <v>792</v>
      </c>
      <c r="BN129" s="670"/>
      <c r="BO129" s="670"/>
      <c r="BP129" s="670"/>
      <c r="BQ129" s="670"/>
      <c r="BR129" s="671"/>
      <c r="BS129" s="12"/>
      <c r="BT129" s="12"/>
      <c r="BU129" s="82"/>
      <c r="BV129" s="82"/>
      <c r="BW129" s="82"/>
      <c r="BX129" s="82"/>
      <c r="BY129" s="82"/>
      <c r="BZ129" s="82"/>
      <c r="CA129" s="82"/>
      <c r="CB129" s="82"/>
      <c r="CD129" s="82"/>
      <c r="CF129" s="80"/>
    </row>
    <row r="130" spans="2:84" ht="30" customHeight="1">
      <c r="B130" s="81"/>
      <c r="C130" s="202" t="s">
        <v>0</v>
      </c>
      <c r="D130" s="437" t="s">
        <v>1</v>
      </c>
      <c r="E130" s="438"/>
      <c r="F130" s="438"/>
      <c r="G130" s="438"/>
      <c r="H130" s="438"/>
      <c r="I130" s="438"/>
      <c r="J130" s="438"/>
      <c r="K130" s="438"/>
      <c r="L130" s="438"/>
      <c r="M130" s="438"/>
      <c r="N130" s="438"/>
      <c r="O130" s="438"/>
      <c r="P130" s="438"/>
      <c r="Q130" s="438"/>
      <c r="R130" s="438"/>
      <c r="S130" s="438"/>
      <c r="T130" s="438"/>
      <c r="U130" s="438"/>
      <c r="V130" s="438"/>
      <c r="W130" s="438"/>
      <c r="X130" s="438"/>
      <c r="Y130" s="438"/>
      <c r="Z130" s="438"/>
      <c r="AA130" s="438"/>
      <c r="AB130" s="439"/>
      <c r="AC130" s="203"/>
      <c r="AD130" s="203"/>
      <c r="AE130" s="203"/>
      <c r="AF130" s="203"/>
      <c r="AG130" s="203"/>
      <c r="AH130" s="204"/>
      <c r="AI130" s="916" t="s">
        <v>172</v>
      </c>
      <c r="AJ130" s="917"/>
      <c r="AK130" s="918"/>
      <c r="AL130" s="478"/>
      <c r="AM130" s="484"/>
      <c r="AN130" s="485"/>
      <c r="AO130" s="481">
        <f>SUM(BA130:BR131)</f>
        <v>504</v>
      </c>
      <c r="AP130" s="482"/>
      <c r="AQ130" s="483"/>
      <c r="AR130" s="478"/>
      <c r="AS130" s="479"/>
      <c r="AT130" s="480"/>
      <c r="AU130" s="576"/>
      <c r="AV130" s="479"/>
      <c r="AW130" s="480"/>
      <c r="AX130" s="913"/>
      <c r="AY130" s="914"/>
      <c r="AZ130" s="915"/>
      <c r="BA130" s="667"/>
      <c r="BB130" s="668"/>
      <c r="BC130" s="668"/>
      <c r="BD130" s="779">
        <v>72</v>
      </c>
      <c r="BE130" s="379"/>
      <c r="BF130" s="380"/>
      <c r="BG130" s="667"/>
      <c r="BH130" s="668"/>
      <c r="BI130" s="668"/>
      <c r="BJ130" s="781">
        <v>72</v>
      </c>
      <c r="BK130" s="781"/>
      <c r="BL130" s="576"/>
      <c r="BM130" s="560"/>
      <c r="BN130" s="469"/>
      <c r="BO130" s="469"/>
      <c r="BP130" s="469"/>
      <c r="BQ130" s="469"/>
      <c r="BR130" s="470"/>
      <c r="BS130" s="12"/>
      <c r="BT130" s="12"/>
      <c r="BU130" s="82"/>
      <c r="BV130" s="82"/>
      <c r="BW130" s="82"/>
      <c r="BX130" s="82"/>
      <c r="BY130" s="82"/>
      <c r="BZ130" s="82"/>
      <c r="CA130" s="82"/>
      <c r="CB130" s="82"/>
      <c r="CD130" s="82"/>
      <c r="CF130" s="80"/>
    </row>
    <row r="131" spans="2:84" ht="30" customHeight="1">
      <c r="B131" s="81"/>
      <c r="C131" s="202" t="s">
        <v>2</v>
      </c>
      <c r="D131" s="437" t="s">
        <v>3</v>
      </c>
      <c r="E131" s="438"/>
      <c r="F131" s="438"/>
      <c r="G131" s="438"/>
      <c r="H131" s="438"/>
      <c r="I131" s="438"/>
      <c r="J131" s="438"/>
      <c r="K131" s="438"/>
      <c r="L131" s="438"/>
      <c r="M131" s="438"/>
      <c r="N131" s="438"/>
      <c r="O131" s="438"/>
      <c r="P131" s="438"/>
      <c r="Q131" s="438"/>
      <c r="R131" s="438"/>
      <c r="S131" s="438"/>
      <c r="T131" s="438"/>
      <c r="U131" s="438"/>
      <c r="V131" s="438"/>
      <c r="W131" s="438"/>
      <c r="X131" s="438"/>
      <c r="Y131" s="438"/>
      <c r="Z131" s="438"/>
      <c r="AA131" s="438"/>
      <c r="AB131" s="439"/>
      <c r="AC131" s="203"/>
      <c r="AD131" s="203"/>
      <c r="AE131" s="203"/>
      <c r="AF131" s="203"/>
      <c r="AG131" s="203"/>
      <c r="AH131" s="204"/>
      <c r="AI131" s="460"/>
      <c r="AJ131" s="461"/>
      <c r="AK131" s="462"/>
      <c r="AL131" s="478"/>
      <c r="AM131" s="484"/>
      <c r="AN131" s="485"/>
      <c r="AO131" s="478"/>
      <c r="AP131" s="484"/>
      <c r="AQ131" s="485"/>
      <c r="AR131" s="478"/>
      <c r="AS131" s="479"/>
      <c r="AT131" s="480"/>
      <c r="AU131" s="576"/>
      <c r="AV131" s="479"/>
      <c r="AW131" s="480"/>
      <c r="AX131" s="553"/>
      <c r="AY131" s="554"/>
      <c r="AZ131" s="555"/>
      <c r="BA131" s="667"/>
      <c r="BB131" s="668"/>
      <c r="BC131" s="668"/>
      <c r="BD131" s="668"/>
      <c r="BE131" s="668"/>
      <c r="BF131" s="780"/>
      <c r="BG131" s="667">
        <v>108</v>
      </c>
      <c r="BH131" s="668"/>
      <c r="BI131" s="668"/>
      <c r="BJ131" s="781"/>
      <c r="BK131" s="781"/>
      <c r="BL131" s="576"/>
      <c r="BM131" s="560">
        <v>108</v>
      </c>
      <c r="BN131" s="469"/>
      <c r="BO131" s="469"/>
      <c r="BP131" s="469">
        <v>144</v>
      </c>
      <c r="BQ131" s="469"/>
      <c r="BR131" s="470"/>
      <c r="BS131" s="12"/>
      <c r="BT131" s="12"/>
      <c r="BU131" s="82"/>
      <c r="BV131" s="82"/>
      <c r="BW131" s="82"/>
      <c r="BX131" s="82"/>
      <c r="BY131" s="82"/>
      <c r="BZ131" s="82"/>
      <c r="CA131" s="82"/>
      <c r="CB131" s="82"/>
      <c r="CD131" s="82"/>
      <c r="CF131" s="80"/>
    </row>
    <row r="132" spans="2:84" ht="30" customHeight="1">
      <c r="B132" s="81"/>
      <c r="C132" s="202" t="s">
        <v>4</v>
      </c>
      <c r="D132" s="437" t="s">
        <v>5</v>
      </c>
      <c r="E132" s="438"/>
      <c r="F132" s="438"/>
      <c r="G132" s="438"/>
      <c r="H132" s="438"/>
      <c r="I132" s="438"/>
      <c r="J132" s="438"/>
      <c r="K132" s="438"/>
      <c r="L132" s="438"/>
      <c r="M132" s="438"/>
      <c r="N132" s="438"/>
      <c r="O132" s="438"/>
      <c r="P132" s="438"/>
      <c r="Q132" s="438"/>
      <c r="R132" s="438"/>
      <c r="S132" s="438"/>
      <c r="T132" s="438"/>
      <c r="U132" s="438"/>
      <c r="V132" s="438"/>
      <c r="W132" s="438"/>
      <c r="X132" s="438"/>
      <c r="Y132" s="438"/>
      <c r="Z132" s="438"/>
      <c r="AA132" s="438"/>
      <c r="AB132" s="439"/>
      <c r="AC132" s="203"/>
      <c r="AD132" s="203"/>
      <c r="AE132" s="203"/>
      <c r="AF132" s="203"/>
      <c r="AG132" s="203"/>
      <c r="AH132" s="204"/>
      <c r="AI132" s="460" t="s">
        <v>175</v>
      </c>
      <c r="AJ132" s="461"/>
      <c r="AK132" s="462"/>
      <c r="AL132" s="478"/>
      <c r="AM132" s="484"/>
      <c r="AN132" s="485"/>
      <c r="AO132" s="478">
        <f t="shared" ref="AO132:AO137" si="10">SUM(BA132:BR132)</f>
        <v>144</v>
      </c>
      <c r="AP132" s="484"/>
      <c r="AQ132" s="485"/>
      <c r="AR132" s="478"/>
      <c r="AS132" s="479"/>
      <c r="AT132" s="480"/>
      <c r="AU132" s="576"/>
      <c r="AV132" s="479"/>
      <c r="AW132" s="480"/>
      <c r="AX132" s="553"/>
      <c r="AY132" s="554"/>
      <c r="AZ132" s="555"/>
      <c r="BA132" s="667"/>
      <c r="BB132" s="668"/>
      <c r="BC132" s="668"/>
      <c r="BD132" s="668"/>
      <c r="BE132" s="668"/>
      <c r="BF132" s="780"/>
      <c r="BG132" s="667"/>
      <c r="BH132" s="668"/>
      <c r="BI132" s="668"/>
      <c r="BJ132" s="781"/>
      <c r="BK132" s="781"/>
      <c r="BL132" s="576"/>
      <c r="BM132" s="560"/>
      <c r="BN132" s="469"/>
      <c r="BO132" s="469"/>
      <c r="BP132" s="469">
        <v>144</v>
      </c>
      <c r="BQ132" s="469"/>
      <c r="BR132" s="470"/>
      <c r="BS132" s="12"/>
      <c r="BT132" s="12"/>
      <c r="BU132" s="82"/>
      <c r="BV132" s="82"/>
      <c r="BW132" s="82"/>
      <c r="BX132" s="82"/>
      <c r="BY132" s="82"/>
      <c r="BZ132" s="82"/>
      <c r="CA132" s="82"/>
      <c r="CB132" s="82"/>
      <c r="CD132" s="82"/>
      <c r="CF132" s="80"/>
    </row>
    <row r="133" spans="2:84" s="86" customFormat="1" ht="18">
      <c r="B133" s="205"/>
      <c r="C133" s="206" t="s">
        <v>6</v>
      </c>
      <c r="D133" s="565" t="s">
        <v>78</v>
      </c>
      <c r="E133" s="565"/>
      <c r="F133" s="565"/>
      <c r="G133" s="565"/>
      <c r="H133" s="565"/>
      <c r="I133" s="565"/>
      <c r="J133" s="565"/>
      <c r="K133" s="565"/>
      <c r="L133" s="565"/>
      <c r="M133" s="565"/>
      <c r="N133" s="565"/>
      <c r="O133" s="565"/>
      <c r="P133" s="565"/>
      <c r="Q133" s="565"/>
      <c r="R133" s="565"/>
      <c r="S133" s="565"/>
      <c r="T133" s="565"/>
      <c r="U133" s="565"/>
      <c r="V133" s="565"/>
      <c r="W133" s="565"/>
      <c r="X133" s="565"/>
      <c r="Y133" s="565"/>
      <c r="Z133" s="565"/>
      <c r="AA133" s="565"/>
      <c r="AB133" s="566"/>
      <c r="AC133" s="203"/>
      <c r="AD133" s="203"/>
      <c r="AE133" s="203"/>
      <c r="AF133" s="203"/>
      <c r="AG133" s="203"/>
      <c r="AH133" s="204"/>
      <c r="AI133" s="562" t="s">
        <v>173</v>
      </c>
      <c r="AJ133" s="563"/>
      <c r="AK133" s="564"/>
      <c r="AL133" s="577"/>
      <c r="AM133" s="578"/>
      <c r="AN133" s="579"/>
      <c r="AO133" s="580">
        <f t="shared" si="10"/>
        <v>180</v>
      </c>
      <c r="AP133" s="580"/>
      <c r="AQ133" s="580"/>
      <c r="AR133" s="561"/>
      <c r="AS133" s="492"/>
      <c r="AT133" s="492"/>
      <c r="AU133" s="492"/>
      <c r="AV133" s="492"/>
      <c r="AW133" s="492"/>
      <c r="AX133" s="492"/>
      <c r="AY133" s="492"/>
      <c r="AZ133" s="493"/>
      <c r="BA133" s="497"/>
      <c r="BB133" s="492"/>
      <c r="BC133" s="492"/>
      <c r="BD133" s="777">
        <v>36</v>
      </c>
      <c r="BE133" s="777"/>
      <c r="BF133" s="778"/>
      <c r="BG133" s="886">
        <v>36</v>
      </c>
      <c r="BH133" s="777"/>
      <c r="BI133" s="777"/>
      <c r="BJ133" s="777">
        <v>36</v>
      </c>
      <c r="BK133" s="777"/>
      <c r="BL133" s="778"/>
      <c r="BM133" s="819">
        <v>36</v>
      </c>
      <c r="BN133" s="777"/>
      <c r="BO133" s="777"/>
      <c r="BP133" s="777">
        <v>36</v>
      </c>
      <c r="BQ133" s="777"/>
      <c r="BR133" s="778"/>
      <c r="BS133" s="207"/>
      <c r="BT133" s="207"/>
      <c r="BU133" s="85"/>
      <c r="BV133" s="85"/>
      <c r="BW133" s="85"/>
      <c r="BX133" s="85"/>
      <c r="BY133" s="85"/>
      <c r="BZ133" s="85"/>
      <c r="CA133" s="85"/>
      <c r="CB133" s="85"/>
      <c r="CD133" s="85"/>
    </row>
    <row r="134" spans="2:84" ht="15" customHeight="1">
      <c r="B134" s="81"/>
      <c r="C134" s="208" t="s">
        <v>7</v>
      </c>
      <c r="D134" s="438" t="s">
        <v>113</v>
      </c>
      <c r="E134" s="438"/>
      <c r="F134" s="438"/>
      <c r="G134" s="438"/>
      <c r="H134" s="438"/>
      <c r="I134" s="438"/>
      <c r="J134" s="438"/>
      <c r="K134" s="438"/>
      <c r="L134" s="438"/>
      <c r="M134" s="438"/>
      <c r="N134" s="438"/>
      <c r="O134" s="438"/>
      <c r="P134" s="438"/>
      <c r="Q134" s="438"/>
      <c r="R134" s="438"/>
      <c r="S134" s="438"/>
      <c r="T134" s="438"/>
      <c r="U134" s="438"/>
      <c r="V134" s="438"/>
      <c r="W134" s="438"/>
      <c r="X134" s="438"/>
      <c r="Y134" s="438"/>
      <c r="Z134" s="438"/>
      <c r="AA134" s="438"/>
      <c r="AB134" s="439"/>
      <c r="AC134" s="203"/>
      <c r="AD134" s="203"/>
      <c r="AE134" s="203"/>
      <c r="AF134" s="203"/>
      <c r="AG134" s="203"/>
      <c r="AH134" s="204"/>
      <c r="AI134" s="454" t="s">
        <v>174</v>
      </c>
      <c r="AJ134" s="455"/>
      <c r="AK134" s="456"/>
      <c r="AL134" s="464"/>
      <c r="AM134" s="465"/>
      <c r="AN134" s="466"/>
      <c r="AO134" s="559">
        <f t="shared" si="10"/>
        <v>216</v>
      </c>
      <c r="AP134" s="559"/>
      <c r="AQ134" s="559"/>
      <c r="AR134" s="560"/>
      <c r="AS134" s="469"/>
      <c r="AT134" s="469"/>
      <c r="AU134" s="469"/>
      <c r="AV134" s="469"/>
      <c r="AW134" s="469"/>
      <c r="AX134" s="469"/>
      <c r="AY134" s="469"/>
      <c r="AZ134" s="470"/>
      <c r="BA134" s="496"/>
      <c r="BB134" s="469"/>
      <c r="BC134" s="469"/>
      <c r="BD134" s="469"/>
      <c r="BE134" s="469"/>
      <c r="BF134" s="470"/>
      <c r="BG134" s="496"/>
      <c r="BH134" s="469"/>
      <c r="BI134" s="469"/>
      <c r="BJ134" s="469"/>
      <c r="BK134" s="469"/>
      <c r="BL134" s="470"/>
      <c r="BM134" s="560"/>
      <c r="BN134" s="469"/>
      <c r="BO134" s="469"/>
      <c r="BP134" s="469">
        <f>BP135+BP136</f>
        <v>216</v>
      </c>
      <c r="BQ134" s="469"/>
      <c r="BR134" s="470"/>
      <c r="BS134" s="12"/>
      <c r="BT134" s="12"/>
      <c r="BU134" s="82"/>
      <c r="BV134" s="82"/>
      <c r="BW134" s="82"/>
      <c r="BX134" s="82"/>
      <c r="BY134" s="82"/>
      <c r="BZ134" s="82"/>
      <c r="CA134" s="82"/>
      <c r="CB134" s="82"/>
      <c r="CD134" s="82"/>
      <c r="CF134" s="80"/>
    </row>
    <row r="135" spans="2:84" ht="18">
      <c r="B135" s="81"/>
      <c r="C135" s="209" t="s">
        <v>8</v>
      </c>
      <c r="D135" s="443" t="s">
        <v>9</v>
      </c>
      <c r="E135" s="443"/>
      <c r="F135" s="443"/>
      <c r="G135" s="443"/>
      <c r="H135" s="443"/>
      <c r="I135" s="443"/>
      <c r="J135" s="443"/>
      <c r="K135" s="443"/>
      <c r="L135" s="443"/>
      <c r="M135" s="443"/>
      <c r="N135" s="443"/>
      <c r="O135" s="443"/>
      <c r="P135" s="443"/>
      <c r="Q135" s="443"/>
      <c r="R135" s="443"/>
      <c r="S135" s="443"/>
      <c r="T135" s="443"/>
      <c r="U135" s="443"/>
      <c r="V135" s="443"/>
      <c r="W135" s="443"/>
      <c r="X135" s="443"/>
      <c r="Y135" s="443"/>
      <c r="Z135" s="443"/>
      <c r="AA135" s="443"/>
      <c r="AB135" s="444"/>
      <c r="AC135" s="309"/>
      <c r="AD135" s="303"/>
      <c r="AE135" s="303"/>
      <c r="AF135" s="303"/>
      <c r="AG135" s="303"/>
      <c r="AH135" s="310"/>
      <c r="AI135" s="873" t="s">
        <v>175</v>
      </c>
      <c r="AJ135" s="488"/>
      <c r="AK135" s="489"/>
      <c r="AL135" s="487"/>
      <c r="AM135" s="488"/>
      <c r="AN135" s="489"/>
      <c r="AO135" s="495">
        <f t="shared" si="10"/>
        <v>144</v>
      </c>
      <c r="AP135" s="495"/>
      <c r="AQ135" s="495"/>
      <c r="AR135" s="471"/>
      <c r="AS135" s="365"/>
      <c r="AT135" s="365"/>
      <c r="AU135" s="365"/>
      <c r="AV135" s="365"/>
      <c r="AW135" s="365"/>
      <c r="AX135" s="365"/>
      <c r="AY135" s="365"/>
      <c r="AZ135" s="366"/>
      <c r="BA135" s="304"/>
      <c r="BB135" s="365"/>
      <c r="BC135" s="365"/>
      <c r="BD135" s="365"/>
      <c r="BE135" s="365"/>
      <c r="BF135" s="366"/>
      <c r="BG135" s="304"/>
      <c r="BH135" s="365"/>
      <c r="BI135" s="365"/>
      <c r="BJ135" s="365"/>
      <c r="BK135" s="365"/>
      <c r="BL135" s="366"/>
      <c r="BM135" s="471"/>
      <c r="BN135" s="365"/>
      <c r="BO135" s="365"/>
      <c r="BP135" s="514">
        <v>144</v>
      </c>
      <c r="BQ135" s="514"/>
      <c r="BR135" s="515"/>
      <c r="BS135" s="12"/>
      <c r="BT135" s="12"/>
      <c r="BU135" s="82"/>
      <c r="BV135" s="82"/>
      <c r="BW135" s="82"/>
      <c r="BX135" s="82"/>
      <c r="BY135" s="82"/>
      <c r="BZ135" s="82"/>
      <c r="CA135" s="82"/>
      <c r="CB135" s="82"/>
      <c r="CC135" s="82"/>
      <c r="CD135" s="82"/>
      <c r="CE135" s="82"/>
      <c r="CF135" s="80"/>
    </row>
    <row r="136" spans="2:84" ht="18">
      <c r="B136" s="81"/>
      <c r="C136" s="209" t="s">
        <v>10</v>
      </c>
      <c r="D136" s="443" t="s">
        <v>11</v>
      </c>
      <c r="E136" s="443"/>
      <c r="F136" s="443"/>
      <c r="G136" s="443"/>
      <c r="H136" s="443"/>
      <c r="I136" s="443"/>
      <c r="J136" s="443"/>
      <c r="K136" s="443"/>
      <c r="L136" s="443"/>
      <c r="M136" s="443"/>
      <c r="N136" s="443"/>
      <c r="O136" s="443"/>
      <c r="P136" s="443"/>
      <c r="Q136" s="443"/>
      <c r="R136" s="443"/>
      <c r="S136" s="443"/>
      <c r="T136" s="443"/>
      <c r="U136" s="443"/>
      <c r="V136" s="443"/>
      <c r="W136" s="443"/>
      <c r="X136" s="443"/>
      <c r="Y136" s="443"/>
      <c r="Z136" s="443"/>
      <c r="AA136" s="443"/>
      <c r="AB136" s="444"/>
      <c r="AC136" s="309"/>
      <c r="AD136" s="303"/>
      <c r="AE136" s="303"/>
      <c r="AF136" s="303"/>
      <c r="AG136" s="303"/>
      <c r="AH136" s="310"/>
      <c r="AI136" s="507" t="s">
        <v>176</v>
      </c>
      <c r="AJ136" s="473"/>
      <c r="AK136" s="474"/>
      <c r="AL136" s="472"/>
      <c r="AM136" s="473"/>
      <c r="AN136" s="474"/>
      <c r="AO136" s="495">
        <f t="shared" si="10"/>
        <v>72</v>
      </c>
      <c r="AP136" s="495"/>
      <c r="AQ136" s="495"/>
      <c r="AR136" s="543"/>
      <c r="AS136" s="370"/>
      <c r="AT136" s="370"/>
      <c r="AU136" s="370"/>
      <c r="AV136" s="370"/>
      <c r="AW136" s="370"/>
      <c r="AX136" s="345"/>
      <c r="AY136" s="370"/>
      <c r="AZ136" s="371"/>
      <c r="BA136" s="494"/>
      <c r="BB136" s="370"/>
      <c r="BC136" s="370"/>
      <c r="BD136" s="370"/>
      <c r="BE136" s="370"/>
      <c r="BF136" s="371"/>
      <c r="BG136" s="494"/>
      <c r="BH136" s="370"/>
      <c r="BI136" s="370"/>
      <c r="BJ136" s="370"/>
      <c r="BK136" s="370"/>
      <c r="BL136" s="371"/>
      <c r="BM136" s="471"/>
      <c r="BN136" s="365"/>
      <c r="BO136" s="365"/>
      <c r="BP136" s="514">
        <v>72</v>
      </c>
      <c r="BQ136" s="514"/>
      <c r="BR136" s="515"/>
      <c r="BS136" s="12"/>
      <c r="BT136" s="1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/>
      <c r="CF136" s="80"/>
    </row>
    <row r="137" spans="2:84" ht="30" customHeight="1" thickBot="1">
      <c r="B137" s="81"/>
      <c r="C137" s="210" t="s">
        <v>101</v>
      </c>
      <c r="D137" s="438" t="s">
        <v>79</v>
      </c>
      <c r="E137" s="438"/>
      <c r="F137" s="438"/>
      <c r="G137" s="438"/>
      <c r="H137" s="438"/>
      <c r="I137" s="438"/>
      <c r="J137" s="438"/>
      <c r="K137" s="438"/>
      <c r="L137" s="438"/>
      <c r="M137" s="438"/>
      <c r="N137" s="438"/>
      <c r="O137" s="438"/>
      <c r="P137" s="438"/>
      <c r="Q137" s="438"/>
      <c r="R137" s="438"/>
      <c r="S137" s="438"/>
      <c r="T137" s="438"/>
      <c r="U137" s="438"/>
      <c r="V137" s="438"/>
      <c r="W137" s="438"/>
      <c r="X137" s="438"/>
      <c r="Y137" s="438"/>
      <c r="Z137" s="438"/>
      <c r="AA137" s="438"/>
      <c r="AB137" s="439"/>
      <c r="AC137" s="211"/>
      <c r="AD137" s="211"/>
      <c r="AE137" s="211"/>
      <c r="AF137" s="211"/>
      <c r="AG137" s="211"/>
      <c r="AH137" s="212"/>
      <c r="AI137" s="451" t="s">
        <v>177</v>
      </c>
      <c r="AJ137" s="452"/>
      <c r="AK137" s="453"/>
      <c r="AL137" s="457"/>
      <c r="AM137" s="458"/>
      <c r="AN137" s="459"/>
      <c r="AO137" s="594">
        <f t="shared" si="10"/>
        <v>828</v>
      </c>
      <c r="AP137" s="594"/>
      <c r="AQ137" s="594"/>
      <c r="AR137" s="467"/>
      <c r="AS137" s="468"/>
      <c r="AT137" s="468"/>
      <c r="AU137" s="468"/>
      <c r="AV137" s="468"/>
      <c r="AW137" s="468"/>
      <c r="AX137" s="468"/>
      <c r="AY137" s="468"/>
      <c r="AZ137" s="538"/>
      <c r="BA137" s="475">
        <v>72</v>
      </c>
      <c r="BB137" s="468"/>
      <c r="BC137" s="468"/>
      <c r="BD137" s="537">
        <f>9*36</f>
        <v>324</v>
      </c>
      <c r="BE137" s="468"/>
      <c r="BF137" s="538"/>
      <c r="BG137" s="475">
        <v>72</v>
      </c>
      <c r="BH137" s="468"/>
      <c r="BI137" s="468"/>
      <c r="BJ137" s="468">
        <f>8*36</f>
        <v>288</v>
      </c>
      <c r="BK137" s="468"/>
      <c r="BL137" s="538"/>
      <c r="BM137" s="516">
        <v>72</v>
      </c>
      <c r="BN137" s="517"/>
      <c r="BO137" s="517"/>
      <c r="BP137" s="875"/>
      <c r="BQ137" s="875"/>
      <c r="BR137" s="876"/>
      <c r="BS137" s="12"/>
      <c r="BT137" s="1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0"/>
    </row>
    <row r="138" spans="2:84" ht="14.1" customHeight="1">
      <c r="B138" s="81"/>
      <c r="C138" s="445" t="s">
        <v>231</v>
      </c>
      <c r="D138" s="446"/>
      <c r="E138" s="446"/>
      <c r="F138" s="446"/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446"/>
      <c r="S138" s="446"/>
      <c r="T138" s="446"/>
      <c r="U138" s="446"/>
      <c r="V138" s="446"/>
      <c r="W138" s="446"/>
      <c r="X138" s="446"/>
      <c r="Y138" s="446"/>
      <c r="Z138" s="446"/>
      <c r="AA138" s="446"/>
      <c r="AB138" s="446"/>
      <c r="AC138" s="446"/>
      <c r="AD138" s="446"/>
      <c r="AE138" s="446"/>
      <c r="AF138" s="446"/>
      <c r="AG138" s="446"/>
      <c r="AH138" s="447"/>
      <c r="AI138" s="567" t="s">
        <v>188</v>
      </c>
      <c r="AJ138" s="568"/>
      <c r="AK138" s="568"/>
      <c r="AL138" s="568"/>
      <c r="AM138" s="568"/>
      <c r="AN138" s="568"/>
      <c r="AO138" s="568"/>
      <c r="AP138" s="568"/>
      <c r="AQ138" s="568"/>
      <c r="AR138" s="568"/>
      <c r="AS138" s="568"/>
      <c r="AT138" s="568"/>
      <c r="AU138" s="568"/>
      <c r="AV138" s="568"/>
      <c r="AW138" s="568"/>
      <c r="AX138" s="568"/>
      <c r="AY138" s="568"/>
      <c r="AZ138" s="569"/>
      <c r="BA138" s="544">
        <v>10</v>
      </c>
      <c r="BB138" s="545"/>
      <c r="BC138" s="546"/>
      <c r="BD138" s="498">
        <v>11</v>
      </c>
      <c r="BE138" s="499"/>
      <c r="BF138" s="500"/>
      <c r="BG138" s="508">
        <v>8</v>
      </c>
      <c r="BH138" s="499"/>
      <c r="BI138" s="509"/>
      <c r="BJ138" s="499">
        <v>10</v>
      </c>
      <c r="BK138" s="499"/>
      <c r="BL138" s="500"/>
      <c r="BM138" s="508">
        <v>10</v>
      </c>
      <c r="BN138" s="499"/>
      <c r="BO138" s="499"/>
      <c r="BP138" s="498">
        <v>9</v>
      </c>
      <c r="BQ138" s="499"/>
      <c r="BR138" s="500"/>
      <c r="BS138" s="82"/>
      <c r="BT138" s="82"/>
      <c r="BU138" s="82"/>
      <c r="BV138" s="82"/>
      <c r="BW138" s="82"/>
      <c r="BX138" s="82"/>
      <c r="BY138" s="82"/>
      <c r="BZ138" s="82"/>
      <c r="CA138" s="82"/>
      <c r="CB138" s="82"/>
      <c r="CC138" s="82"/>
      <c r="CD138" s="82"/>
      <c r="CE138" s="82"/>
      <c r="CF138" s="80"/>
    </row>
    <row r="139" spans="2:84" ht="15" customHeight="1">
      <c r="B139" s="81"/>
      <c r="C139" s="440"/>
      <c r="D139" s="441"/>
      <c r="E139" s="441"/>
      <c r="F139" s="441"/>
      <c r="G139" s="441"/>
      <c r="H139" s="441"/>
      <c r="I139" s="441"/>
      <c r="J139" s="441"/>
      <c r="K139" s="441"/>
      <c r="L139" s="441"/>
      <c r="M139" s="441"/>
      <c r="N139" s="441"/>
      <c r="O139" s="441"/>
      <c r="P139" s="441"/>
      <c r="Q139" s="441"/>
      <c r="R139" s="441"/>
      <c r="S139" s="441"/>
      <c r="T139" s="441"/>
      <c r="U139" s="441"/>
      <c r="V139" s="441"/>
      <c r="W139" s="441"/>
      <c r="X139" s="441"/>
      <c r="Y139" s="441"/>
      <c r="Z139" s="441"/>
      <c r="AA139" s="441"/>
      <c r="AB139" s="441"/>
      <c r="AC139" s="441"/>
      <c r="AD139" s="441"/>
      <c r="AE139" s="441"/>
      <c r="AF139" s="441"/>
      <c r="AG139" s="441"/>
      <c r="AH139" s="442"/>
      <c r="AI139" s="570"/>
      <c r="AJ139" s="571"/>
      <c r="AK139" s="571"/>
      <c r="AL139" s="571"/>
      <c r="AM139" s="571"/>
      <c r="AN139" s="571"/>
      <c r="AO139" s="571"/>
      <c r="AP139" s="571"/>
      <c r="AQ139" s="571"/>
      <c r="AR139" s="571"/>
      <c r="AS139" s="571"/>
      <c r="AT139" s="571"/>
      <c r="AU139" s="571"/>
      <c r="AV139" s="571"/>
      <c r="AW139" s="571"/>
      <c r="AX139" s="571"/>
      <c r="AY139" s="571"/>
      <c r="AZ139" s="572"/>
      <c r="BA139" s="547"/>
      <c r="BB139" s="548"/>
      <c r="BC139" s="549"/>
      <c r="BD139" s="501"/>
      <c r="BE139" s="502"/>
      <c r="BF139" s="503"/>
      <c r="BG139" s="510"/>
      <c r="BH139" s="502"/>
      <c r="BI139" s="511"/>
      <c r="BJ139" s="502"/>
      <c r="BK139" s="502"/>
      <c r="BL139" s="503"/>
      <c r="BM139" s="510"/>
      <c r="BN139" s="502"/>
      <c r="BO139" s="502"/>
      <c r="BP139" s="501"/>
      <c r="BQ139" s="502"/>
      <c r="BR139" s="503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/>
      <c r="CF139" s="80"/>
    </row>
    <row r="140" spans="2:84" ht="22.5" customHeight="1">
      <c r="B140" s="81"/>
      <c r="C140" s="440" t="s">
        <v>113</v>
      </c>
      <c r="D140" s="441"/>
      <c r="E140" s="441"/>
      <c r="F140" s="441"/>
      <c r="G140" s="441"/>
      <c r="H140" s="441"/>
      <c r="I140" s="441"/>
      <c r="J140" s="441"/>
      <c r="K140" s="441"/>
      <c r="L140" s="441"/>
      <c r="M140" s="441"/>
      <c r="N140" s="441"/>
      <c r="O140" s="441"/>
      <c r="P140" s="441"/>
      <c r="Q140" s="441"/>
      <c r="R140" s="441"/>
      <c r="S140" s="441"/>
      <c r="T140" s="441"/>
      <c r="U140" s="441"/>
      <c r="V140" s="441"/>
      <c r="W140" s="441"/>
      <c r="X140" s="441"/>
      <c r="Y140" s="441"/>
      <c r="Z140" s="441"/>
      <c r="AA140" s="441"/>
      <c r="AB140" s="441"/>
      <c r="AC140" s="441"/>
      <c r="AD140" s="441"/>
      <c r="AE140" s="441"/>
      <c r="AF140" s="441"/>
      <c r="AG140" s="441"/>
      <c r="AH140" s="442"/>
      <c r="AI140" s="570"/>
      <c r="AJ140" s="571"/>
      <c r="AK140" s="571"/>
      <c r="AL140" s="571"/>
      <c r="AM140" s="571"/>
      <c r="AN140" s="571"/>
      <c r="AO140" s="571"/>
      <c r="AP140" s="571"/>
      <c r="AQ140" s="571"/>
      <c r="AR140" s="571"/>
      <c r="AS140" s="571"/>
      <c r="AT140" s="571"/>
      <c r="AU140" s="571"/>
      <c r="AV140" s="571"/>
      <c r="AW140" s="571"/>
      <c r="AX140" s="571"/>
      <c r="AY140" s="571"/>
      <c r="AZ140" s="572"/>
      <c r="BA140" s="547"/>
      <c r="BB140" s="548"/>
      <c r="BC140" s="549"/>
      <c r="BD140" s="501"/>
      <c r="BE140" s="502"/>
      <c r="BF140" s="503"/>
      <c r="BG140" s="510"/>
      <c r="BH140" s="502"/>
      <c r="BI140" s="511"/>
      <c r="BJ140" s="502"/>
      <c r="BK140" s="502"/>
      <c r="BL140" s="503"/>
      <c r="BM140" s="510"/>
      <c r="BN140" s="502"/>
      <c r="BO140" s="502"/>
      <c r="BP140" s="501"/>
      <c r="BQ140" s="502"/>
      <c r="BR140" s="503"/>
      <c r="BS140" s="82"/>
      <c r="BT140" s="82"/>
      <c r="BU140" s="82"/>
      <c r="BV140" s="82"/>
      <c r="BW140" s="82"/>
      <c r="BX140" s="82"/>
      <c r="BY140" s="82"/>
      <c r="BZ140" s="82"/>
      <c r="CA140" s="82"/>
      <c r="CB140" s="82"/>
      <c r="CC140" s="82"/>
      <c r="CD140" s="82"/>
      <c r="CE140" s="82"/>
      <c r="CF140" s="80"/>
    </row>
    <row r="141" spans="2:84" ht="35.25" customHeight="1">
      <c r="B141" s="81"/>
      <c r="C141" s="440"/>
      <c r="D141" s="441"/>
      <c r="E141" s="441"/>
      <c r="F141" s="441"/>
      <c r="G141" s="441"/>
      <c r="H141" s="441"/>
      <c r="I141" s="441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1"/>
      <c r="AC141" s="441"/>
      <c r="AD141" s="441"/>
      <c r="AE141" s="441"/>
      <c r="AF141" s="441"/>
      <c r="AG141" s="441"/>
      <c r="AH141" s="442"/>
      <c r="AI141" s="573"/>
      <c r="AJ141" s="574"/>
      <c r="AK141" s="574"/>
      <c r="AL141" s="574"/>
      <c r="AM141" s="574"/>
      <c r="AN141" s="574"/>
      <c r="AO141" s="574"/>
      <c r="AP141" s="574"/>
      <c r="AQ141" s="574"/>
      <c r="AR141" s="574"/>
      <c r="AS141" s="574"/>
      <c r="AT141" s="574"/>
      <c r="AU141" s="574"/>
      <c r="AV141" s="574"/>
      <c r="AW141" s="574"/>
      <c r="AX141" s="574"/>
      <c r="AY141" s="574"/>
      <c r="AZ141" s="575"/>
      <c r="BA141" s="550"/>
      <c r="BB141" s="551"/>
      <c r="BC141" s="552"/>
      <c r="BD141" s="504"/>
      <c r="BE141" s="505"/>
      <c r="BF141" s="506"/>
      <c r="BG141" s="512"/>
      <c r="BH141" s="505"/>
      <c r="BI141" s="513"/>
      <c r="BJ141" s="505"/>
      <c r="BK141" s="505"/>
      <c r="BL141" s="506"/>
      <c r="BM141" s="512"/>
      <c r="BN141" s="505"/>
      <c r="BO141" s="505"/>
      <c r="BP141" s="504"/>
      <c r="BQ141" s="505"/>
      <c r="BR141" s="506"/>
      <c r="BS141" s="82"/>
      <c r="BT141" s="82"/>
      <c r="BU141" s="82"/>
      <c r="BV141" s="82"/>
      <c r="BW141" s="82"/>
      <c r="BX141" s="82"/>
      <c r="BY141" s="82"/>
      <c r="BZ141" s="82"/>
      <c r="CA141" s="82"/>
      <c r="CB141" s="82"/>
      <c r="CC141" s="82"/>
      <c r="CD141" s="82"/>
      <c r="CE141" s="82"/>
      <c r="CF141" s="80"/>
    </row>
    <row r="142" spans="2:84" ht="15.75" customHeight="1">
      <c r="B142" s="81"/>
      <c r="C142" s="556" t="s">
        <v>220</v>
      </c>
      <c r="D142" s="557"/>
      <c r="E142" s="557"/>
      <c r="F142" s="557"/>
      <c r="G142" s="557"/>
      <c r="H142" s="557"/>
      <c r="I142" s="557"/>
      <c r="J142" s="557"/>
      <c r="K142" s="557"/>
      <c r="L142" s="557"/>
      <c r="M142" s="557"/>
      <c r="N142" s="557"/>
      <c r="O142" s="557"/>
      <c r="P142" s="557"/>
      <c r="Q142" s="557"/>
      <c r="R142" s="557"/>
      <c r="S142" s="557"/>
      <c r="T142" s="557"/>
      <c r="U142" s="557"/>
      <c r="V142" s="557"/>
      <c r="W142" s="557"/>
      <c r="X142" s="557"/>
      <c r="Y142" s="557"/>
      <c r="Z142" s="557"/>
      <c r="AA142" s="557"/>
      <c r="AB142" s="557"/>
      <c r="AC142" s="557"/>
      <c r="AD142" s="557"/>
      <c r="AE142" s="557"/>
      <c r="AF142" s="557"/>
      <c r="AG142" s="557"/>
      <c r="AH142" s="558"/>
      <c r="AI142" s="448" t="s">
        <v>114</v>
      </c>
      <c r="AJ142" s="449"/>
      <c r="AK142" s="449"/>
      <c r="AL142" s="449"/>
      <c r="AM142" s="449"/>
      <c r="AN142" s="449"/>
      <c r="AO142" s="449"/>
      <c r="AP142" s="449"/>
      <c r="AQ142" s="449"/>
      <c r="AR142" s="449"/>
      <c r="AS142" s="449"/>
      <c r="AT142" s="449"/>
      <c r="AU142" s="449"/>
      <c r="AV142" s="449"/>
      <c r="AW142" s="449"/>
      <c r="AX142" s="449"/>
      <c r="AY142" s="449"/>
      <c r="AZ142" s="450"/>
      <c r="BA142" s="490" t="s">
        <v>115</v>
      </c>
      <c r="BB142" s="491"/>
      <c r="BC142" s="491"/>
      <c r="BD142" s="476">
        <v>2</v>
      </c>
      <c r="BE142" s="476"/>
      <c r="BF142" s="477"/>
      <c r="BG142" s="490" t="s">
        <v>115</v>
      </c>
      <c r="BH142" s="491"/>
      <c r="BI142" s="491"/>
      <c r="BJ142" s="874">
        <v>2</v>
      </c>
      <c r="BK142" s="476"/>
      <c r="BL142" s="477"/>
      <c r="BM142" s="490" t="s">
        <v>115</v>
      </c>
      <c r="BN142" s="491"/>
      <c r="BO142" s="883"/>
      <c r="BP142" s="491" t="s">
        <v>115</v>
      </c>
      <c r="BQ142" s="491"/>
      <c r="BR142" s="518"/>
      <c r="BS142" s="82"/>
      <c r="BT142" s="82"/>
      <c r="BU142" s="82"/>
      <c r="BV142" s="82"/>
      <c r="BW142" s="82"/>
      <c r="BX142" s="82"/>
      <c r="BY142" s="82"/>
      <c r="BZ142" s="82"/>
      <c r="CA142" s="82"/>
      <c r="CB142" s="82"/>
      <c r="CC142" s="82"/>
      <c r="CD142" s="82"/>
      <c r="CE142" s="82"/>
      <c r="CF142" s="80"/>
    </row>
    <row r="143" spans="2:84" ht="15.75" customHeight="1">
      <c r="B143" s="81"/>
      <c r="C143" s="556" t="s">
        <v>228</v>
      </c>
      <c r="D143" s="557"/>
      <c r="E143" s="557"/>
      <c r="F143" s="557"/>
      <c r="G143" s="557"/>
      <c r="H143" s="557"/>
      <c r="I143" s="557"/>
      <c r="J143" s="557"/>
      <c r="K143" s="557"/>
      <c r="L143" s="557"/>
      <c r="M143" s="557"/>
      <c r="N143" s="557"/>
      <c r="O143" s="557"/>
      <c r="P143" s="557"/>
      <c r="Q143" s="557"/>
      <c r="R143" s="557"/>
      <c r="S143" s="557"/>
      <c r="T143" s="557"/>
      <c r="U143" s="557"/>
      <c r="V143" s="557"/>
      <c r="W143" s="557"/>
      <c r="X143" s="557"/>
      <c r="Y143" s="557"/>
      <c r="Z143" s="557"/>
      <c r="AA143" s="557"/>
      <c r="AB143" s="557"/>
      <c r="AC143" s="557"/>
      <c r="AD143" s="557"/>
      <c r="AE143" s="557"/>
      <c r="AF143" s="557"/>
      <c r="AG143" s="557"/>
      <c r="AH143" s="558"/>
      <c r="AI143" s="448" t="s">
        <v>116</v>
      </c>
      <c r="AJ143" s="449"/>
      <c r="AK143" s="449"/>
      <c r="AL143" s="449"/>
      <c r="AM143" s="449"/>
      <c r="AN143" s="449"/>
      <c r="AO143" s="449"/>
      <c r="AP143" s="449"/>
      <c r="AQ143" s="449"/>
      <c r="AR143" s="449"/>
      <c r="AS143" s="449"/>
      <c r="AT143" s="449"/>
      <c r="AU143" s="449"/>
      <c r="AV143" s="449"/>
      <c r="AW143" s="449"/>
      <c r="AX143" s="449"/>
      <c r="AY143" s="449"/>
      <c r="AZ143" s="450"/>
      <c r="BA143" s="490" t="s">
        <v>115</v>
      </c>
      <c r="BB143" s="491"/>
      <c r="BC143" s="491"/>
      <c r="BD143" s="491" t="s">
        <v>115</v>
      </c>
      <c r="BE143" s="491"/>
      <c r="BF143" s="518"/>
      <c r="BG143" s="535">
        <v>3</v>
      </c>
      <c r="BH143" s="476"/>
      <c r="BI143" s="476"/>
      <c r="BJ143" s="884" t="s">
        <v>115</v>
      </c>
      <c r="BK143" s="884"/>
      <c r="BL143" s="885"/>
      <c r="BM143" s="535">
        <v>3</v>
      </c>
      <c r="BN143" s="476"/>
      <c r="BO143" s="536"/>
      <c r="BP143" s="476" t="s">
        <v>221</v>
      </c>
      <c r="BQ143" s="476"/>
      <c r="BR143" s="477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0"/>
    </row>
    <row r="144" spans="2:84" ht="15.75" customHeight="1">
      <c r="B144" s="81"/>
      <c r="C144" s="556" t="s">
        <v>229</v>
      </c>
      <c r="D144" s="557"/>
      <c r="E144" s="557"/>
      <c r="F144" s="557"/>
      <c r="G144" s="557"/>
      <c r="H144" s="557"/>
      <c r="I144" s="557"/>
      <c r="J144" s="557"/>
      <c r="K144" s="557"/>
      <c r="L144" s="557"/>
      <c r="M144" s="557"/>
      <c r="N144" s="557"/>
      <c r="O144" s="557"/>
      <c r="P144" s="557"/>
      <c r="Q144" s="557"/>
      <c r="R144" s="557"/>
      <c r="S144" s="557"/>
      <c r="T144" s="557"/>
      <c r="U144" s="557"/>
      <c r="V144" s="557"/>
      <c r="W144" s="557"/>
      <c r="X144" s="557"/>
      <c r="Y144" s="557"/>
      <c r="Z144" s="557"/>
      <c r="AA144" s="557"/>
      <c r="AB144" s="557"/>
      <c r="AC144" s="557"/>
      <c r="AD144" s="557"/>
      <c r="AE144" s="557"/>
      <c r="AF144" s="557"/>
      <c r="AG144" s="557"/>
      <c r="AH144" s="558"/>
      <c r="AI144" s="448" t="s">
        <v>17</v>
      </c>
      <c r="AJ144" s="449"/>
      <c r="AK144" s="449"/>
      <c r="AL144" s="449"/>
      <c r="AM144" s="449"/>
      <c r="AN144" s="449"/>
      <c r="AO144" s="449"/>
      <c r="AP144" s="449"/>
      <c r="AQ144" s="449"/>
      <c r="AR144" s="449"/>
      <c r="AS144" s="449"/>
      <c r="AT144" s="449"/>
      <c r="AU144" s="449"/>
      <c r="AV144" s="449"/>
      <c r="AW144" s="449"/>
      <c r="AX144" s="449"/>
      <c r="AY144" s="449"/>
      <c r="AZ144" s="450"/>
      <c r="BA144" s="535">
        <f>COUNTIF(AC65:AC72,"Э")+COUNTIF(AC74:AC75,"Э")+COUNTIF(AC78:AC90,"Э")+COUNTIF(AC93:AC98,"Э")+COUNTIF(AC102:AC116,"Э")+COUNTIF(AC120:AC124,"Э")</f>
        <v>0</v>
      </c>
      <c r="BB144" s="476"/>
      <c r="BC144" s="476"/>
      <c r="BD144" s="476">
        <f>COUNTIF(AD65:AD72,"Э")+COUNTIF(AD74:AD75,"Э")+COUNTIF(AD78:AD90,"Э")+COUNTIF(AD93:AD98,"Э")+COUNTIF(AD102:AD116,"Э")+COUNTIF(AD120:AD124,"Э")</f>
        <v>4</v>
      </c>
      <c r="BE144" s="476"/>
      <c r="BF144" s="477"/>
      <c r="BG144" s="882">
        <f>COUNTIF(AE65:AE72,"Э")+COUNTIF(AE74:AE75,"Э")+COUNTIF(AE78:AE90,"Э")+COUNTIF(AE93:AE98,"Э")+COUNTIF(AE102:AE116,"Э")+COUNTIF(AE120:AE124,"Э")</f>
        <v>1</v>
      </c>
      <c r="BH144" s="476"/>
      <c r="BI144" s="476"/>
      <c r="BJ144" s="539">
        <f>COUNTIF(AF65:AF72,"Э")+COUNTIF(AF74:AF75,"Э")+COUNTIF(AF78:AF90,"Э")+COUNTIF(AF93:AF98,"Э")+COUNTIF(AF102:AF116,"Э")+COUNTIF(AF120:AF124,"Э")</f>
        <v>2</v>
      </c>
      <c r="BK144" s="476"/>
      <c r="BL144" s="477"/>
      <c r="BM144" s="535">
        <f>COUNTIF(AG65:AG72,"Э")+COUNTIF(AG74:AG75,"Э")+COUNTIF(AG78:AG90,"Э")+COUNTIF(AG93:AG98,"Э")+COUNTIF(AG102:AG116,"Э")+COUNTIF(AG120:AG124,"Э")</f>
        <v>1</v>
      </c>
      <c r="BN144" s="476"/>
      <c r="BO144" s="536"/>
      <c r="BP144" s="878">
        <f>COUNTIF(AH65:AH72,"Э")+COUNTIF(AH74:AH75,"Э")+COUNTIF(AH78:AH90,"Э")+COUNTIF(AH93:AH98,"Э")+COUNTIF(AH102:AH116,"Э")+COUNTIF(AH120:AH124,"Э")</f>
        <v>3</v>
      </c>
      <c r="BQ144" s="476"/>
      <c r="BR144" s="477"/>
      <c r="BS144" s="82"/>
      <c r="BT144" s="87"/>
      <c r="BU144" s="87"/>
      <c r="BV144" s="87"/>
      <c r="BW144" s="88"/>
      <c r="BX144" s="82"/>
      <c r="BY144" s="82"/>
      <c r="BZ144" s="82"/>
      <c r="CA144" s="82"/>
      <c r="CB144" s="82"/>
      <c r="CC144" s="82"/>
      <c r="CD144" s="82"/>
      <c r="CE144" s="82"/>
      <c r="CF144" s="80"/>
    </row>
    <row r="145" spans="2:85" ht="15.75" customHeight="1">
      <c r="B145" s="81"/>
      <c r="C145" s="556"/>
      <c r="D145" s="557"/>
      <c r="E145" s="557"/>
      <c r="F145" s="557"/>
      <c r="G145" s="557"/>
      <c r="H145" s="557"/>
      <c r="I145" s="557"/>
      <c r="J145" s="557"/>
      <c r="K145" s="557"/>
      <c r="L145" s="557"/>
      <c r="M145" s="557"/>
      <c r="N145" s="557"/>
      <c r="O145" s="557"/>
      <c r="P145" s="557"/>
      <c r="Q145" s="557"/>
      <c r="R145" s="557"/>
      <c r="S145" s="557"/>
      <c r="T145" s="557"/>
      <c r="U145" s="557"/>
      <c r="V145" s="557"/>
      <c r="W145" s="557"/>
      <c r="X145" s="557"/>
      <c r="Y145" s="557"/>
      <c r="Z145" s="557"/>
      <c r="AA145" s="557"/>
      <c r="AB145" s="557"/>
      <c r="AC145" s="557"/>
      <c r="AD145" s="557"/>
      <c r="AE145" s="557"/>
      <c r="AF145" s="557"/>
      <c r="AG145" s="557"/>
      <c r="AH145" s="558"/>
      <c r="AI145" s="448" t="s">
        <v>118</v>
      </c>
      <c r="AJ145" s="449"/>
      <c r="AK145" s="449"/>
      <c r="AL145" s="449"/>
      <c r="AM145" s="449"/>
      <c r="AN145" s="449"/>
      <c r="AO145" s="449"/>
      <c r="AP145" s="449"/>
      <c r="AQ145" s="449"/>
      <c r="AR145" s="449"/>
      <c r="AS145" s="449"/>
      <c r="AT145" s="449"/>
      <c r="AU145" s="449"/>
      <c r="AV145" s="449"/>
      <c r="AW145" s="449"/>
      <c r="AX145" s="449"/>
      <c r="AY145" s="449"/>
      <c r="AZ145" s="450"/>
      <c r="BA145" s="535">
        <f>COUNTIF(AC65:AC72,"ДЗ")+COUNTIF(AC74:AC75,"ДЗ")+COUNTIF(AC78:AC90,"ДЗ")+COUNTIF(AC93:AC98,"ДЗ")+COUNTIF(AC102:AC116,"ДЗ")+COUNTIF(AC120:AC124,"ДЗ")</f>
        <v>2</v>
      </c>
      <c r="BB145" s="476"/>
      <c r="BC145" s="476"/>
      <c r="BD145" s="476">
        <f>COUNTIF(AD65:AD72,"ДЗ")+COUNTIF(AD74:AD75,"ДЗ")+COUNTIF(AD78:AD90,"ДЗ")+COUNTIF(AD93:AD98,"ДЗ")+COUNTIF(AD102:AD116,"ДЗ")+COUNTIF(AD120:AD124,"ДЗ")</f>
        <v>6</v>
      </c>
      <c r="BE145" s="476"/>
      <c r="BF145" s="477"/>
      <c r="BG145" s="535">
        <f>COUNTIF(AE65:AE72,"ДЗ")+COUNTIF(AE74:AE75,"ДЗ")+COUNTIF(AE78:AE90,"ДЗ")+COUNTIF(AE93:AE98,"ДЗ")+COUNTIF(AE102:AE116,"ДЗ")+COUNTIF(AE120:AE124,"ДЗ")</f>
        <v>3</v>
      </c>
      <c r="BH145" s="476"/>
      <c r="BI145" s="476"/>
      <c r="BJ145" s="874">
        <f>COUNTIF(AF65:AF72,"ДЗ")+COUNTIF(AF74:AF75,"ДЗ")+COUNTIF(AF78:AF90,"ДЗ")+COUNTIF(AF93:AF98,"ДЗ")+COUNTIF(AF102:AF116,"ДЗ")+COUNTIF(AF120:AF124,"ДЗ")</f>
        <v>6</v>
      </c>
      <c r="BK145" s="476"/>
      <c r="BL145" s="477"/>
      <c r="BM145" s="535">
        <f>COUNTIF(AG65:AG72,"ДЗ")+COUNTIF(AG74:AG75,"ДЗ")+COUNTIF(AG78:AG90,"ДЗ")+COUNTIF(AG93:AG98,"ДЗ")+COUNTIF(AG102:AG116,"ДЗ")+COUNTIF(AG120:AG124,"ДЗ")</f>
        <v>2</v>
      </c>
      <c r="BN145" s="476"/>
      <c r="BO145" s="536"/>
      <c r="BP145" s="476">
        <f>COUNTIF(AH65:AH72,"ДЗ")+COUNTIF(AH74:AH75,"ДЗ")+COUNTIF(AH78:AH90,"ДЗ")+COUNTIF(AH93:AH98,"ДЗ")+COUNTIF(AH102:AH116,"ДЗ")+COUNTIF(AH120:AH124,"ДЗ")</f>
        <v>6</v>
      </c>
      <c r="BQ145" s="476"/>
      <c r="BR145" s="477"/>
      <c r="BS145" s="82"/>
      <c r="BT145" s="877"/>
      <c r="BU145" s="877"/>
      <c r="BV145" s="877"/>
      <c r="BW145" s="877"/>
      <c r="BX145" s="82"/>
      <c r="BY145" s="82"/>
      <c r="BZ145" s="82"/>
      <c r="CA145" s="82"/>
      <c r="CB145" s="82"/>
      <c r="CC145" s="82"/>
      <c r="CD145" s="82"/>
      <c r="CE145" s="82"/>
      <c r="CF145" s="80"/>
    </row>
    <row r="146" spans="2:85" ht="15.75" customHeight="1" thickBot="1">
      <c r="B146" s="81"/>
      <c r="C146" s="588"/>
      <c r="D146" s="589"/>
      <c r="E146" s="589"/>
      <c r="F146" s="589"/>
      <c r="G146" s="589"/>
      <c r="H146" s="589"/>
      <c r="I146" s="589"/>
      <c r="J146" s="589"/>
      <c r="K146" s="589"/>
      <c r="L146" s="589"/>
      <c r="M146" s="589"/>
      <c r="N146" s="589"/>
      <c r="O146" s="589"/>
      <c r="P146" s="589"/>
      <c r="Q146" s="589"/>
      <c r="R146" s="589"/>
      <c r="S146" s="589"/>
      <c r="T146" s="589"/>
      <c r="U146" s="589"/>
      <c r="V146" s="589"/>
      <c r="W146" s="589"/>
      <c r="X146" s="589"/>
      <c r="Y146" s="589"/>
      <c r="Z146" s="589"/>
      <c r="AA146" s="589"/>
      <c r="AB146" s="589"/>
      <c r="AC146" s="589"/>
      <c r="AD146" s="589"/>
      <c r="AE146" s="589"/>
      <c r="AF146" s="589"/>
      <c r="AG146" s="589"/>
      <c r="AH146" s="590"/>
      <c r="AI146" s="532" t="s">
        <v>117</v>
      </c>
      <c r="AJ146" s="533"/>
      <c r="AK146" s="533"/>
      <c r="AL146" s="533"/>
      <c r="AM146" s="533"/>
      <c r="AN146" s="533"/>
      <c r="AO146" s="533"/>
      <c r="AP146" s="533"/>
      <c r="AQ146" s="533"/>
      <c r="AR146" s="533"/>
      <c r="AS146" s="533"/>
      <c r="AT146" s="533"/>
      <c r="AU146" s="533"/>
      <c r="AV146" s="533"/>
      <c r="AW146" s="533"/>
      <c r="AX146" s="533"/>
      <c r="AY146" s="533"/>
      <c r="AZ146" s="534"/>
      <c r="BA146" s="435">
        <f>COUNTIF(AC65:AC72,"З")+COUNTIF(AC74:AC75,"З")+COUNTIF(AC78:AC90,"З")+COUNTIF(AC93:AC98,"З")+COUNTIF(AC102:AC116,"З")+COUNTIF(AC120:AC124,"З")</f>
        <v>0</v>
      </c>
      <c r="BB146" s="436"/>
      <c r="BC146" s="436"/>
      <c r="BD146" s="436">
        <f>COUNTIF(AD65:AD72,"З")+COUNTIF(AD74:AD75,"З")+COUNTIF(AD78:AD90,"З")+COUNTIF(AD93:AD98,"З")+COUNTIF(AD102:AD116,"З")+COUNTIF(AD120:AD124,"З")</f>
        <v>0</v>
      </c>
      <c r="BE146" s="436"/>
      <c r="BF146" s="463"/>
      <c r="BG146" s="435">
        <f>COUNTIF(AE65:AE72,"З")+COUNTIF(AE74:AE75,"З")+COUNTIF(AE78:AE90,"З")+COUNTIF(AE93:AE98,"З")+COUNTIF(AE102:AE116,"З")+COUNTIF(AE120:AE124,"З")</f>
        <v>0</v>
      </c>
      <c r="BH146" s="436"/>
      <c r="BI146" s="436"/>
      <c r="BJ146" s="880">
        <f>COUNTIF(AF65:AF72,"З")+COUNTIF(AF74:AF75,"З")+COUNTIF(AF78:AF90,"З")+COUNTIF(AF93:AF98,"З")+COUNTIF(AF102:AF116,"З")+COUNTIF(AF120:AF124,"З")</f>
        <v>1</v>
      </c>
      <c r="BK146" s="436"/>
      <c r="BL146" s="463"/>
      <c r="BM146" s="879">
        <f>COUNTIF(AG65:AG72,"З")+COUNTIF(AG74:AG75,"З")+COUNTIF(AG78:AG90,"З")+COUNTIF(AG93:AG98,"З")+COUNTIF(AG102:AG116,"З")+COUNTIF(AG120:AG124,"З")</f>
        <v>0</v>
      </c>
      <c r="BN146" s="436"/>
      <c r="BO146" s="436"/>
      <c r="BP146" s="436">
        <f>COUNTIF(AH65:AH72,"З")+COUNTIF(AH74:AH75,"З")+COUNTIF(AH78:AH90,"З")+COUNTIF(AH93:AH98,"З")+COUNTIF(AH102:AH116,"З")+COUNTIF(AH120:AH124,"З")</f>
        <v>0</v>
      </c>
      <c r="BQ146" s="436"/>
      <c r="BR146" s="463"/>
      <c r="BS146" s="82"/>
      <c r="BT146" s="877"/>
      <c r="BU146" s="877"/>
      <c r="BV146" s="877"/>
      <c r="BW146" s="877"/>
      <c r="BX146" s="82"/>
      <c r="BY146" s="82"/>
      <c r="BZ146" s="82"/>
      <c r="CA146" s="82"/>
      <c r="CB146" s="82"/>
      <c r="CC146" s="82"/>
      <c r="CD146" s="82"/>
      <c r="CE146" s="82"/>
      <c r="CF146" s="80"/>
    </row>
    <row r="147" spans="2:85" s="82" customFormat="1" ht="27" customHeight="1">
      <c r="AQ147" s="85"/>
      <c r="AR147" s="85"/>
      <c r="AS147" s="85"/>
      <c r="BX147" s="84"/>
      <c r="BY147" s="84"/>
      <c r="BZ147" s="84"/>
    </row>
    <row r="148" spans="2:85" ht="23.25">
      <c r="B148" s="39" t="s">
        <v>134</v>
      </c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868">
        <f>((AU128+AO130+AO132+12)/(AO128+AO130+AO132+12))*100</f>
        <v>55.392156862745104</v>
      </c>
      <c r="AF148" s="869"/>
      <c r="AG148" s="869"/>
      <c r="AH148" s="869"/>
      <c r="AI148" s="68" t="s">
        <v>103</v>
      </c>
      <c r="AJ148" s="69"/>
      <c r="AK148" s="40"/>
      <c r="AL148" s="542"/>
      <c r="AM148" s="542"/>
      <c r="AN148" s="542"/>
      <c r="AQ148" s="110"/>
      <c r="AR148" s="111"/>
      <c r="AS148" s="110"/>
      <c r="AT148" s="110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X148" s="82"/>
      <c r="BY148" s="82"/>
      <c r="BZ148" s="82"/>
      <c r="CA148" s="82"/>
      <c r="CB148" s="82"/>
      <c r="CC148" s="82"/>
      <c r="CD148" s="82"/>
      <c r="CE148" s="82"/>
      <c r="CG148" s="82"/>
    </row>
  </sheetData>
  <protectedRanges>
    <protectedRange sqref="C138:AH144" name="Диапазон44"/>
    <protectedRange sqref="AC102:AD114 AC115:AE115 AD74:AD76 AG75:AG76 AF80 AE85 AC82:AC84 AG67:AG68 AF84 AG124 AC98:AD98 AE67:AE68 AG120:AH120 AG122:AH122 AC66:AC72 AC93:AD94 AC95:AC97 AC88:AC90" name="Диапазон17"/>
    <protectedRange sqref="BV51:BW53" name="Диапазон15"/>
    <protectedRange sqref="D51:AH51 AL51:BC51 D52:AA53 AI52:BC53 AB53:AH53 AB52:AF52" name="Диапазон14"/>
    <protectedRange sqref="AG32" name="Диапазон11"/>
    <protectedRange sqref="AK28" name="Диапазон10"/>
    <protectedRange sqref="AK26" name="Диапазон9"/>
    <protectedRange sqref="AK24:BF24" name="Диапазон8"/>
    <protectedRange sqref="AE22:AE23" name="Диапазон7"/>
    <protectedRange sqref="C5:C7 E5:O7" name="Диапазон1" securityDescriptor="O:WDG:WDD:(A;;CC;;;WD)"/>
    <protectedRange sqref="C9 E9:O9" name="Диапазон2" securityDescriptor="O:WDG:WDD:(A;;CC;;;WD)"/>
    <protectedRange sqref="Q18" name="Диапазон3"/>
    <protectedRange sqref="AE20" name="Диапазон4"/>
    <protectedRange sqref="AK20" name="Диапазон5"/>
    <protectedRange sqref="AL95:AN97 AL65:AN72" name="Диапазон23"/>
    <protectedRange sqref="AL74:AN76" name="Диапазон24"/>
    <protectedRange sqref="AL78:AN90" name="Диапазон25"/>
    <protectedRange sqref="AC65:AE65 AD84:AE84 AD66:AH66 AC73:AH73 AC77:AH79 AC74:AC76 AE74:AH74 AE75:AF76 AH75:AH76 AC80:AE80 AG80:AH80 AH84:AH87 AG86:AG87 AD82:AH83 AG84 AE86 AF67:AF68 AD67:AD68 AG65:AH65 AH67:AH68 AG123 AC81:AH81 AH123:AH124 AE102 AF87 AF85 AE104:AE114 AC85:AD87 AG116 AD69:AH72 AE93:AF94 AD95:AH97 AD88:AH90 AE98:AF98" name="Диапазон26"/>
    <protectedRange sqref="AR74:AT74 AR75:AW76 BA95:BR96 AR121:AT124 AR103:AT116 AR94:AT94 AR78:AT90 AU88:AW90 BD97:BF97 AR95:AW97 AR65:AW72 AR98:AT98" name="Диапазон27"/>
    <protectedRange sqref="AU74:AW74" name="Диапазон28"/>
    <protectedRange sqref="AU78:AW87" name="Диапазон29"/>
    <protectedRange sqref="AC100 AG93:AH94 AG98:AH98" name="Диапазон35"/>
    <protectedRange sqref="AL94:AN94 AL98:AN98" name="Диапазон36"/>
    <protectedRange sqref="AU94:AW94 AU98:AW98" name="Диапазон37"/>
    <protectedRange sqref="AC116:AF116 AC127:AH127 AF102 AC117:AH118 AG102:AH115 AF104:AF115 AC99:AH99 AH116 AC125:AH125" name="Диапазон38"/>
    <protectedRange sqref="AL102:AN116" name="Диапазон39"/>
    <protectedRange sqref="AU103:AZ116 AX102:AZ102" name="Диапазон40"/>
    <protectedRange sqref="AC121:AF124" name="Диапазон41"/>
    <protectedRange sqref="AL121:AN124" name="Диапазон42"/>
    <protectedRange sqref="AU121:AW124" name="Диапазон43"/>
    <protectedRange sqref="AE87" name="Диапазон17_7"/>
  </protectedRanges>
  <customSheetViews>
    <customSheetView guid="{2801361C-76BA-42FD-8F60-61D354DF9AAD}" scale="70" showPageBreaks="1" fitToPage="1" printArea="1" showRuler="0" topLeftCell="A117">
      <selection activeCell="AE191" sqref="AE191:AH191"/>
      <rowBreaks count="1" manualBreakCount="1">
        <brk id="126" min="1" max="83" man="1"/>
      </rowBreaks>
      <pageMargins left="0.31496062992125984" right="0.19685039370078741" top="0.19685039370078741" bottom="0.35433070866141736" header="0.19685039370078741" footer="0.35433070866141736"/>
      <printOptions horizontalCentered="1"/>
      <pageSetup paperSize="9" scale="55" fitToHeight="4" orientation="landscape" r:id="rId1"/>
      <headerFooter alignWithMargins="0"/>
    </customSheetView>
  </customSheetViews>
  <mergeCells count="1194">
    <mergeCell ref="BD42:CG42"/>
    <mergeCell ref="BD43:CG43"/>
    <mergeCell ref="BH45:BS46"/>
    <mergeCell ref="BH47:BK49"/>
    <mergeCell ref="BD45:BG50"/>
    <mergeCell ref="CG45:CG49"/>
    <mergeCell ref="BP47:BS49"/>
    <mergeCell ref="BV48:BW49"/>
    <mergeCell ref="CF45:CF49"/>
    <mergeCell ref="BR50:BS50"/>
    <mergeCell ref="AV45:AY45"/>
    <mergeCell ref="AZ45:BC45"/>
    <mergeCell ref="BA48:BA50"/>
    <mergeCell ref="AW48:AW50"/>
    <mergeCell ref="AG48:AG50"/>
    <mergeCell ref="AQ45:AU45"/>
    <mergeCell ref="AZ48:AZ50"/>
    <mergeCell ref="AM48:AM50"/>
    <mergeCell ref="AQ48:AQ50"/>
    <mergeCell ref="BM118:BO118"/>
    <mergeCell ref="AU113:AW113"/>
    <mergeCell ref="BM102:BO102"/>
    <mergeCell ref="BJ116:BL116"/>
    <mergeCell ref="BD107:BF107"/>
    <mergeCell ref="BG102:BI102"/>
    <mergeCell ref="BG103:BI103"/>
    <mergeCell ref="BD106:BF106"/>
    <mergeCell ref="BM116:BO116"/>
    <mergeCell ref="BG104:BI104"/>
    <mergeCell ref="BG111:BI111"/>
    <mergeCell ref="BG105:BI105"/>
    <mergeCell ref="BD111:BF111"/>
    <mergeCell ref="BG98:BI98"/>
    <mergeCell ref="AX93:AZ93"/>
    <mergeCell ref="BG106:BI106"/>
    <mergeCell ref="AI94:AK94"/>
    <mergeCell ref="AL97:AN97"/>
    <mergeCell ref="AR95:AT95"/>
    <mergeCell ref="BD51:BG51"/>
    <mergeCell ref="AX94:AZ94"/>
    <mergeCell ref="BA102:BC102"/>
    <mergeCell ref="AI92:AK92"/>
    <mergeCell ref="AR98:AT98"/>
    <mergeCell ref="AU97:AW97"/>
    <mergeCell ref="AU96:AW96"/>
    <mergeCell ref="AX98:AZ98"/>
    <mergeCell ref="AO99:AQ99"/>
    <mergeCell ref="AX95:AZ95"/>
    <mergeCell ref="AX96:AZ96"/>
    <mergeCell ref="AR99:AT99"/>
    <mergeCell ref="AI99:AK99"/>
    <mergeCell ref="AX92:AZ92"/>
    <mergeCell ref="BA94:BC94"/>
    <mergeCell ref="BG100:BI100"/>
    <mergeCell ref="BD94:BF94"/>
    <mergeCell ref="BA95:BC95"/>
    <mergeCell ref="BD98:BF98"/>
    <mergeCell ref="BG92:BI92"/>
    <mergeCell ref="AX99:AZ99"/>
    <mergeCell ref="BA92:BC92"/>
    <mergeCell ref="AO124:AQ124"/>
    <mergeCell ref="AI121:AK121"/>
    <mergeCell ref="AL118:AN118"/>
    <mergeCell ref="AL124:AN124"/>
    <mergeCell ref="AO122:AQ122"/>
    <mergeCell ref="AL121:AN121"/>
    <mergeCell ref="AI123:AK123"/>
    <mergeCell ref="AI119:AK119"/>
    <mergeCell ref="AL119:AN119"/>
    <mergeCell ref="AU125:AW125"/>
    <mergeCell ref="BG127:BI127"/>
    <mergeCell ref="AC125:AH125"/>
    <mergeCell ref="AI125:AK125"/>
    <mergeCell ref="AL125:AN125"/>
    <mergeCell ref="AO125:AQ125"/>
    <mergeCell ref="BA125:BC125"/>
    <mergeCell ref="AU127:AW127"/>
    <mergeCell ref="AX130:AZ130"/>
    <mergeCell ref="AU130:AW130"/>
    <mergeCell ref="AI128:AK129"/>
    <mergeCell ref="AO127:AQ127"/>
    <mergeCell ref="AL130:AN130"/>
    <mergeCell ref="AI130:AK131"/>
    <mergeCell ref="AU131:AW131"/>
    <mergeCell ref="AR128:AT129"/>
    <mergeCell ref="AR131:AT131"/>
    <mergeCell ref="AX128:AZ129"/>
    <mergeCell ref="AX131:AZ131"/>
    <mergeCell ref="AU128:AW129"/>
    <mergeCell ref="AX124:AZ124"/>
    <mergeCell ref="C126:BR126"/>
    <mergeCell ref="AR125:AT125"/>
    <mergeCell ref="BG128:BI128"/>
    <mergeCell ref="BD125:BF125"/>
    <mergeCell ref="AO128:AQ129"/>
    <mergeCell ref="BM127:BO127"/>
    <mergeCell ref="BA131:BC131"/>
    <mergeCell ref="AR115:AT115"/>
    <mergeCell ref="AR116:AT116"/>
    <mergeCell ref="AL113:AN113"/>
    <mergeCell ref="AL114:AN114"/>
    <mergeCell ref="AU123:AW123"/>
    <mergeCell ref="AO119:AQ119"/>
    <mergeCell ref="AR119:AT119"/>
    <mergeCell ref="AU119:AW119"/>
    <mergeCell ref="AL123:AN123"/>
    <mergeCell ref="AU95:AW95"/>
    <mergeCell ref="AO100:AQ100"/>
    <mergeCell ref="AO114:AQ114"/>
    <mergeCell ref="AU98:AW98"/>
    <mergeCell ref="AU110:AW110"/>
    <mergeCell ref="AU106:AW106"/>
    <mergeCell ref="AU103:AW103"/>
    <mergeCell ref="AU99:AW99"/>
    <mergeCell ref="AL92:AN92"/>
    <mergeCell ref="AO92:AQ92"/>
    <mergeCell ref="AR92:AT92"/>
    <mergeCell ref="AR104:AT104"/>
    <mergeCell ref="AO104:AQ104"/>
    <mergeCell ref="AL107:AN107"/>
    <mergeCell ref="AR106:AT106"/>
    <mergeCell ref="AL104:AN104"/>
    <mergeCell ref="AL101:AN101"/>
    <mergeCell ref="AL99:AN99"/>
    <mergeCell ref="AO85:AQ85"/>
    <mergeCell ref="AR84:AT84"/>
    <mergeCell ref="AL85:AN85"/>
    <mergeCell ref="F55:T55"/>
    <mergeCell ref="AR71:AT71"/>
    <mergeCell ref="E58:BO58"/>
    <mergeCell ref="AR70:AT70"/>
    <mergeCell ref="AR72:AT72"/>
    <mergeCell ref="AU55:BC55"/>
    <mergeCell ref="AU56:BC56"/>
    <mergeCell ref="AN48:AN50"/>
    <mergeCell ref="AL48:AL50"/>
    <mergeCell ref="AI59:AZ59"/>
    <mergeCell ref="X55:AR55"/>
    <mergeCell ref="AR48:AR50"/>
    <mergeCell ref="BH54:BI54"/>
    <mergeCell ref="BD54:BG54"/>
    <mergeCell ref="X56:AR56"/>
    <mergeCell ref="AF48:AF50"/>
    <mergeCell ref="AU48:AU50"/>
    <mergeCell ref="AR78:AT78"/>
    <mergeCell ref="AO78:AQ78"/>
    <mergeCell ref="BD52:BG52"/>
    <mergeCell ref="AZ54:BC54"/>
    <mergeCell ref="AS48:AS50"/>
    <mergeCell ref="BC48:BC50"/>
    <mergeCell ref="AV48:AV50"/>
    <mergeCell ref="AR61:AZ61"/>
    <mergeCell ref="BD53:BG53"/>
    <mergeCell ref="BM68:BO68"/>
    <mergeCell ref="BJ50:BK50"/>
    <mergeCell ref="BH50:BI50"/>
    <mergeCell ref="BN50:BO50"/>
    <mergeCell ref="BH51:BI51"/>
    <mergeCell ref="BL51:BM51"/>
    <mergeCell ref="BN51:BO51"/>
    <mergeCell ref="BD65:BF65"/>
    <mergeCell ref="BG145:BI145"/>
    <mergeCell ref="BG133:BI133"/>
    <mergeCell ref="BG125:BI125"/>
    <mergeCell ref="AI144:AZ144"/>
    <mergeCell ref="BA127:BC127"/>
    <mergeCell ref="AR87:AT87"/>
    <mergeCell ref="BG143:BI143"/>
    <mergeCell ref="AR123:AT123"/>
    <mergeCell ref="AR89:AT89"/>
    <mergeCell ref="AR94:AT94"/>
    <mergeCell ref="BJ146:BL146"/>
    <mergeCell ref="BJ145:BL145"/>
    <mergeCell ref="BV145:BV146"/>
    <mergeCell ref="BM123:BO123"/>
    <mergeCell ref="BG144:BI144"/>
    <mergeCell ref="BJ124:BL124"/>
    <mergeCell ref="BM142:BO142"/>
    <mergeCell ref="BG146:BI146"/>
    <mergeCell ref="BP125:BR125"/>
    <mergeCell ref="BJ143:BL143"/>
    <mergeCell ref="BP143:BR143"/>
    <mergeCell ref="BW145:BW146"/>
    <mergeCell ref="BT145:BT146"/>
    <mergeCell ref="BM144:BO144"/>
    <mergeCell ref="BP144:BR144"/>
    <mergeCell ref="BU145:BU146"/>
    <mergeCell ref="BM146:BO146"/>
    <mergeCell ref="BP146:BR146"/>
    <mergeCell ref="BP145:BR145"/>
    <mergeCell ref="BM145:BO145"/>
    <mergeCell ref="BJ142:BL142"/>
    <mergeCell ref="BJ138:BL141"/>
    <mergeCell ref="BM99:BO99"/>
    <mergeCell ref="BJ113:BL113"/>
    <mergeCell ref="BP137:BR137"/>
    <mergeCell ref="BM138:BO141"/>
    <mergeCell ref="BJ131:BL131"/>
    <mergeCell ref="BM103:BO103"/>
    <mergeCell ref="BP135:BR135"/>
    <mergeCell ref="BJ110:BL110"/>
    <mergeCell ref="AE148:AH148"/>
    <mergeCell ref="AK48:AK50"/>
    <mergeCell ref="AR127:AT127"/>
    <mergeCell ref="AI135:AK135"/>
    <mergeCell ref="BA72:BC72"/>
    <mergeCell ref="BA73:BC73"/>
    <mergeCell ref="AT48:AT50"/>
    <mergeCell ref="AO48:AO50"/>
    <mergeCell ref="AY48:AY50"/>
    <mergeCell ref="AX48:AX50"/>
    <mergeCell ref="AC48:AC50"/>
    <mergeCell ref="M48:M50"/>
    <mergeCell ref="T48:T50"/>
    <mergeCell ref="Z48:Z50"/>
    <mergeCell ref="X48:X50"/>
    <mergeCell ref="W48:W50"/>
    <mergeCell ref="U48:U50"/>
    <mergeCell ref="Q12:BR12"/>
    <mergeCell ref="C45:C50"/>
    <mergeCell ref="Y48:Y50"/>
    <mergeCell ref="I45:L45"/>
    <mergeCell ref="AJ48:AJ50"/>
    <mergeCell ref="AP48:AP50"/>
    <mergeCell ref="H48:H50"/>
    <mergeCell ref="J48:J50"/>
    <mergeCell ref="I48:I50"/>
    <mergeCell ref="AD45:AG45"/>
    <mergeCell ref="M45:P45"/>
    <mergeCell ref="AG32:AS33"/>
    <mergeCell ref="Z45:AC45"/>
    <mergeCell ref="D4:O4"/>
    <mergeCell ref="Q18:BM18"/>
    <mergeCell ref="C6:O6"/>
    <mergeCell ref="O17:BU17"/>
    <mergeCell ref="C5:O5"/>
    <mergeCell ref="C7:O7"/>
    <mergeCell ref="Q13:BR16"/>
    <mergeCell ref="D48:D50"/>
    <mergeCell ref="E48:E50"/>
    <mergeCell ref="AB32:AF33"/>
    <mergeCell ref="W22:AD22"/>
    <mergeCell ref="V48:V50"/>
    <mergeCell ref="P48:P50"/>
    <mergeCell ref="N48:N50"/>
    <mergeCell ref="W24:AJ24"/>
    <mergeCell ref="AD48:AD50"/>
    <mergeCell ref="AB48:AB50"/>
    <mergeCell ref="V45:Y45"/>
    <mergeCell ref="O48:O50"/>
    <mergeCell ref="Q45:U45"/>
    <mergeCell ref="W26:AI26"/>
    <mergeCell ref="AH45:AL45"/>
    <mergeCell ref="AM45:AP45"/>
    <mergeCell ref="AH48:AH50"/>
    <mergeCell ref="AN27:AO27"/>
    <mergeCell ref="G42:AZ42"/>
    <mergeCell ref="D45:H45"/>
    <mergeCell ref="AK22:BF22"/>
    <mergeCell ref="BB48:BB50"/>
    <mergeCell ref="AK26:AU26"/>
    <mergeCell ref="BL53:BM53"/>
    <mergeCell ref="BJ51:BK51"/>
    <mergeCell ref="K48:K50"/>
    <mergeCell ref="Q48:Q50"/>
    <mergeCell ref="S48:S50"/>
    <mergeCell ref="R48:R50"/>
    <mergeCell ref="L48:L50"/>
    <mergeCell ref="BL47:BO49"/>
    <mergeCell ref="BP52:BQ52"/>
    <mergeCell ref="BR51:BS51"/>
    <mergeCell ref="BJ52:BK52"/>
    <mergeCell ref="BH53:BI53"/>
    <mergeCell ref="BN52:BO52"/>
    <mergeCell ref="BJ53:BK53"/>
    <mergeCell ref="AU86:AW86"/>
    <mergeCell ref="AU82:AW82"/>
    <mergeCell ref="BA64:BC64"/>
    <mergeCell ref="BD66:BF66"/>
    <mergeCell ref="BD62:BF62"/>
    <mergeCell ref="BT45:BU49"/>
    <mergeCell ref="BT50:BU50"/>
    <mergeCell ref="BL50:BM50"/>
    <mergeCell ref="BP50:BQ50"/>
    <mergeCell ref="BT52:BU52"/>
    <mergeCell ref="BD70:BF70"/>
    <mergeCell ref="BD72:BF72"/>
    <mergeCell ref="BD74:BF74"/>
    <mergeCell ref="BA76:BC76"/>
    <mergeCell ref="AO109:AQ109"/>
    <mergeCell ref="AO102:AQ102"/>
    <mergeCell ref="AR88:AT88"/>
    <mergeCell ref="AO88:AQ88"/>
    <mergeCell ref="BA71:BC71"/>
    <mergeCell ref="BA105:BC105"/>
    <mergeCell ref="AO117:AQ117"/>
    <mergeCell ref="AO111:AQ111"/>
    <mergeCell ref="BD119:BF119"/>
    <mergeCell ref="BD118:BF118"/>
    <mergeCell ref="BD109:BF109"/>
    <mergeCell ref="BA107:BC107"/>
    <mergeCell ref="BA109:BC109"/>
    <mergeCell ref="AO115:AQ115"/>
    <mergeCell ref="AR114:AT114"/>
    <mergeCell ref="AR110:AT110"/>
    <mergeCell ref="AR75:AT75"/>
    <mergeCell ref="BM135:BO135"/>
    <mergeCell ref="BM124:BO124"/>
    <mergeCell ref="BJ99:BL99"/>
    <mergeCell ref="BM133:BO133"/>
    <mergeCell ref="BM128:BO128"/>
    <mergeCell ref="AU92:AW92"/>
    <mergeCell ref="AX84:AZ84"/>
    <mergeCell ref="BA101:BC101"/>
    <mergeCell ref="AU101:AW101"/>
    <mergeCell ref="BM79:BO79"/>
    <mergeCell ref="BM83:BO83"/>
    <mergeCell ref="BA66:BC66"/>
    <mergeCell ref="AU94:AW94"/>
    <mergeCell ref="AU100:AW100"/>
    <mergeCell ref="AU115:AW115"/>
    <mergeCell ref="BD73:BF73"/>
    <mergeCell ref="AX70:AZ70"/>
    <mergeCell ref="BD68:BF68"/>
    <mergeCell ref="AU74:AW74"/>
    <mergeCell ref="CB54:CC54"/>
    <mergeCell ref="CD53:CE53"/>
    <mergeCell ref="BP62:BR62"/>
    <mergeCell ref="BM62:BO62"/>
    <mergeCell ref="BP94:BR94"/>
    <mergeCell ref="BM119:BO119"/>
    <mergeCell ref="BP100:BR100"/>
    <mergeCell ref="BM80:BO80"/>
    <mergeCell ref="CB53:CC53"/>
    <mergeCell ref="BM63:BO63"/>
    <mergeCell ref="BD64:BF64"/>
    <mergeCell ref="BV53:BW53"/>
    <mergeCell ref="BV54:BW54"/>
    <mergeCell ref="BH52:BI52"/>
    <mergeCell ref="CD54:CE54"/>
    <mergeCell ref="BP127:BR127"/>
    <mergeCell ref="BN53:BO53"/>
    <mergeCell ref="BP53:BQ53"/>
    <mergeCell ref="BR53:BS53"/>
    <mergeCell ref="BT53:BU53"/>
    <mergeCell ref="BP54:BQ54"/>
    <mergeCell ref="BD63:BF63"/>
    <mergeCell ref="BP63:BR63"/>
    <mergeCell ref="BG63:BI63"/>
    <mergeCell ref="BV51:BW51"/>
    <mergeCell ref="BV52:BW52"/>
    <mergeCell ref="BR52:BS52"/>
    <mergeCell ref="BL52:BM52"/>
    <mergeCell ref="BP51:BQ51"/>
    <mergeCell ref="BM61:BR61"/>
    <mergeCell ref="BT54:BU54"/>
    <mergeCell ref="BX53:BY53"/>
    <mergeCell ref="BX50:BY50"/>
    <mergeCell ref="BZ50:CA50"/>
    <mergeCell ref="BZ53:CA53"/>
    <mergeCell ref="BZ54:CA54"/>
    <mergeCell ref="BX54:BY54"/>
    <mergeCell ref="BX52:BY52"/>
    <mergeCell ref="BT51:BU51"/>
    <mergeCell ref="BR54:BS54"/>
    <mergeCell ref="BX51:BY51"/>
    <mergeCell ref="CD52:CE52"/>
    <mergeCell ref="BV45:CC47"/>
    <mergeCell ref="CB52:CC52"/>
    <mergeCell ref="BX48:BY49"/>
    <mergeCell ref="BV50:BW50"/>
    <mergeCell ref="BZ51:CA51"/>
    <mergeCell ref="BZ52:CA52"/>
    <mergeCell ref="BZ48:CA49"/>
    <mergeCell ref="CB50:CC50"/>
    <mergeCell ref="CB51:CC51"/>
    <mergeCell ref="CB48:CC49"/>
    <mergeCell ref="CD45:CE49"/>
    <mergeCell ref="CD50:CE50"/>
    <mergeCell ref="CD51:CE51"/>
    <mergeCell ref="BP78:BR78"/>
    <mergeCell ref="BP77:BR77"/>
    <mergeCell ref="BP76:BR76"/>
    <mergeCell ref="BP68:BR68"/>
    <mergeCell ref="BD67:BF67"/>
    <mergeCell ref="BG73:BI73"/>
    <mergeCell ref="BJ73:BL73"/>
    <mergeCell ref="BD71:BF71"/>
    <mergeCell ref="BM77:BO77"/>
    <mergeCell ref="BJ77:BL77"/>
    <mergeCell ref="BG72:BI72"/>
    <mergeCell ref="BG74:BI74"/>
    <mergeCell ref="BM75:BO75"/>
    <mergeCell ref="BA132:BC132"/>
    <mergeCell ref="BD127:BF127"/>
    <mergeCell ref="BJ132:BL132"/>
    <mergeCell ref="BJ127:BL127"/>
    <mergeCell ref="BA128:BC128"/>
    <mergeCell ref="BM115:BO115"/>
    <mergeCell ref="BJ72:BL72"/>
    <mergeCell ref="BD132:BF132"/>
    <mergeCell ref="BJ130:BL130"/>
    <mergeCell ref="BD133:BF133"/>
    <mergeCell ref="BG131:BI131"/>
    <mergeCell ref="BG130:BI130"/>
    <mergeCell ref="BG81:BI81"/>
    <mergeCell ref="BJ92:BL92"/>
    <mergeCell ref="BJ90:BL90"/>
    <mergeCell ref="BJ84:BL84"/>
    <mergeCell ref="BJ94:BL94"/>
    <mergeCell ref="BD130:BF130"/>
    <mergeCell ref="BJ83:BL83"/>
    <mergeCell ref="BJ96:BL96"/>
    <mergeCell ref="BJ133:BL133"/>
    <mergeCell ref="BJ125:BL125"/>
    <mergeCell ref="BA129:BF129"/>
    <mergeCell ref="BJ109:BL109"/>
    <mergeCell ref="BJ108:BL108"/>
    <mergeCell ref="BD131:BF131"/>
    <mergeCell ref="BA130:BC130"/>
    <mergeCell ref="BM134:BO134"/>
    <mergeCell ref="BM132:BO132"/>
    <mergeCell ref="BM122:BO122"/>
    <mergeCell ref="BP132:BR132"/>
    <mergeCell ref="BP133:BR133"/>
    <mergeCell ref="BM125:BO125"/>
    <mergeCell ref="BP124:BR124"/>
    <mergeCell ref="BM130:BO130"/>
    <mergeCell ref="BM131:BO131"/>
    <mergeCell ref="BP118:BR118"/>
    <mergeCell ref="BP134:BR134"/>
    <mergeCell ref="BP119:BR119"/>
    <mergeCell ref="BP122:BR122"/>
    <mergeCell ref="BP121:BR121"/>
    <mergeCell ref="BM129:BR129"/>
    <mergeCell ref="BP120:BR120"/>
    <mergeCell ref="BP128:BR128"/>
    <mergeCell ref="BP131:BR131"/>
    <mergeCell ref="BP130:BR130"/>
    <mergeCell ref="BP114:BR114"/>
    <mergeCell ref="BM81:BO81"/>
    <mergeCell ref="BP93:BR93"/>
    <mergeCell ref="BM114:BO114"/>
    <mergeCell ref="BP91:BR91"/>
    <mergeCell ref="BP92:BR92"/>
    <mergeCell ref="BM87:BO87"/>
    <mergeCell ref="BP99:BR99"/>
    <mergeCell ref="BM90:BO90"/>
    <mergeCell ref="BM94:BO94"/>
    <mergeCell ref="BP116:BR116"/>
    <mergeCell ref="BP123:BR123"/>
    <mergeCell ref="BP117:BR117"/>
    <mergeCell ref="BP109:BR109"/>
    <mergeCell ref="BP110:BR110"/>
    <mergeCell ref="BP108:BR108"/>
    <mergeCell ref="BP112:BR112"/>
    <mergeCell ref="BP113:BR113"/>
    <mergeCell ref="BP111:BR111"/>
    <mergeCell ref="BP115:BR115"/>
    <mergeCell ref="BM109:BO109"/>
    <mergeCell ref="BM100:BO100"/>
    <mergeCell ref="BM113:BO113"/>
    <mergeCell ref="BM108:BO108"/>
    <mergeCell ref="BM111:BO111"/>
    <mergeCell ref="BM105:BO105"/>
    <mergeCell ref="BM110:BO110"/>
    <mergeCell ref="BM106:BO106"/>
    <mergeCell ref="BM101:BO101"/>
    <mergeCell ref="BJ102:BL102"/>
    <mergeCell ref="BP107:BR107"/>
    <mergeCell ref="BJ105:BL105"/>
    <mergeCell ref="BP106:BR106"/>
    <mergeCell ref="BJ106:BL106"/>
    <mergeCell ref="BP103:BR103"/>
    <mergeCell ref="BP105:BR105"/>
    <mergeCell ref="BJ103:BL103"/>
    <mergeCell ref="BJ104:BL104"/>
    <mergeCell ref="BJ107:BL107"/>
    <mergeCell ref="BM98:BO98"/>
    <mergeCell ref="BP96:BR96"/>
    <mergeCell ref="BM104:BO104"/>
    <mergeCell ref="BP97:BR97"/>
    <mergeCell ref="BP101:BR101"/>
    <mergeCell ref="BP102:BR102"/>
    <mergeCell ref="BP104:BR104"/>
    <mergeCell ref="BM96:BO96"/>
    <mergeCell ref="BM97:BO97"/>
    <mergeCell ref="BJ111:BL111"/>
    <mergeCell ref="BJ112:BL112"/>
    <mergeCell ref="BM117:BO117"/>
    <mergeCell ref="BJ115:BL115"/>
    <mergeCell ref="BD113:BF113"/>
    <mergeCell ref="BD112:BF112"/>
    <mergeCell ref="BD117:BF117"/>
    <mergeCell ref="BD115:BF115"/>
    <mergeCell ref="BG109:BI109"/>
    <mergeCell ref="BG116:BI116"/>
    <mergeCell ref="BD114:BF114"/>
    <mergeCell ref="BM120:BO120"/>
    <mergeCell ref="BD120:BF120"/>
    <mergeCell ref="BD122:BF122"/>
    <mergeCell ref="BD116:BF116"/>
    <mergeCell ref="BM121:BO121"/>
    <mergeCell ref="BG115:BI115"/>
    <mergeCell ref="BG120:BI120"/>
    <mergeCell ref="BM92:BO92"/>
    <mergeCell ref="BJ120:BL120"/>
    <mergeCell ref="BJ95:BL95"/>
    <mergeCell ref="BM112:BO112"/>
    <mergeCell ref="BM107:BO107"/>
    <mergeCell ref="BG112:BI112"/>
    <mergeCell ref="BJ93:BL93"/>
    <mergeCell ref="BG113:BI113"/>
    <mergeCell ref="BG118:BI118"/>
    <mergeCell ref="BJ100:BL100"/>
    <mergeCell ref="BP90:BR90"/>
    <mergeCell ref="BP86:BR86"/>
    <mergeCell ref="BG93:BI93"/>
    <mergeCell ref="BM89:BO89"/>
    <mergeCell ref="BG91:BI91"/>
    <mergeCell ref="BJ91:BL91"/>
    <mergeCell ref="BG90:BI90"/>
    <mergeCell ref="BJ87:BL87"/>
    <mergeCell ref="BM93:BO93"/>
    <mergeCell ref="BM91:BO91"/>
    <mergeCell ref="BP83:BR83"/>
    <mergeCell ref="BP84:BR84"/>
    <mergeCell ref="BM84:BO84"/>
    <mergeCell ref="BP82:BR82"/>
    <mergeCell ref="BP88:BR88"/>
    <mergeCell ref="BP89:BR89"/>
    <mergeCell ref="BM86:BO86"/>
    <mergeCell ref="BM88:BO88"/>
    <mergeCell ref="BJ88:BL88"/>
    <mergeCell ref="BJ89:BL89"/>
    <mergeCell ref="BP87:BR87"/>
    <mergeCell ref="BJ86:BL86"/>
    <mergeCell ref="BM82:BO82"/>
    <mergeCell ref="BJ74:BL74"/>
    <mergeCell ref="BJ78:BL78"/>
    <mergeCell ref="BP85:BR85"/>
    <mergeCell ref="BM85:BO85"/>
    <mergeCell ref="BJ82:BL82"/>
    <mergeCell ref="BJ81:BL81"/>
    <mergeCell ref="BP71:BR71"/>
    <mergeCell ref="BM78:BO78"/>
    <mergeCell ref="BP75:BR75"/>
    <mergeCell ref="BP74:BR74"/>
    <mergeCell ref="BP79:BR79"/>
    <mergeCell ref="BP72:BR72"/>
    <mergeCell ref="BJ76:BL76"/>
    <mergeCell ref="BP81:BR81"/>
    <mergeCell ref="BP80:BR80"/>
    <mergeCell ref="BP64:BR64"/>
    <mergeCell ref="BM64:BO64"/>
    <mergeCell ref="BM65:BO65"/>
    <mergeCell ref="BP70:BR70"/>
    <mergeCell ref="BP73:BR73"/>
    <mergeCell ref="BM76:BO76"/>
    <mergeCell ref="BM70:BO70"/>
    <mergeCell ref="BM74:BO74"/>
    <mergeCell ref="BM72:BO72"/>
    <mergeCell ref="BM71:BO71"/>
    <mergeCell ref="BD102:BF102"/>
    <mergeCell ref="BP66:BR66"/>
    <mergeCell ref="BM66:BO66"/>
    <mergeCell ref="BJ64:BL64"/>
    <mergeCell ref="BP67:BR67"/>
    <mergeCell ref="BM67:BO67"/>
    <mergeCell ref="BM73:BO73"/>
    <mergeCell ref="BP65:BR65"/>
    <mergeCell ref="BG82:BI82"/>
    <mergeCell ref="BD101:BF101"/>
    <mergeCell ref="AX90:AZ90"/>
    <mergeCell ref="BA91:BC91"/>
    <mergeCell ref="BG94:BI94"/>
    <mergeCell ref="BD99:BF99"/>
    <mergeCell ref="AI112:AK112"/>
    <mergeCell ref="AL112:AN112"/>
    <mergeCell ref="AR107:AT107"/>
    <mergeCell ref="AX109:AZ109"/>
    <mergeCell ref="BA99:BC99"/>
    <mergeCell ref="AX100:AZ100"/>
    <mergeCell ref="AL117:AN117"/>
    <mergeCell ref="BA112:BC112"/>
    <mergeCell ref="BA114:BC114"/>
    <mergeCell ref="AI111:AK111"/>
    <mergeCell ref="BA117:BC117"/>
    <mergeCell ref="AX115:AZ115"/>
    <mergeCell ref="AI116:AK116"/>
    <mergeCell ref="BA113:BC113"/>
    <mergeCell ref="AL116:AN116"/>
    <mergeCell ref="AO113:AQ113"/>
    <mergeCell ref="BD123:BF123"/>
    <mergeCell ref="AR118:AT118"/>
    <mergeCell ref="AR117:AT117"/>
    <mergeCell ref="AX121:AZ121"/>
    <mergeCell ref="AU118:AW118"/>
    <mergeCell ref="BD124:BF124"/>
    <mergeCell ref="AU124:AW124"/>
    <mergeCell ref="BD128:BF128"/>
    <mergeCell ref="AX125:AZ125"/>
    <mergeCell ref="AX127:AZ127"/>
    <mergeCell ref="D105:AB105"/>
    <mergeCell ref="AO107:AQ107"/>
    <mergeCell ref="D114:AB114"/>
    <mergeCell ref="AO116:AQ116"/>
    <mergeCell ref="AR113:AT113"/>
    <mergeCell ref="AC118:AH118"/>
    <mergeCell ref="D113:AB113"/>
    <mergeCell ref="AX107:AZ107"/>
    <mergeCell ref="AR109:AT109"/>
    <mergeCell ref="AX101:AZ101"/>
    <mergeCell ref="AX103:AZ103"/>
    <mergeCell ref="AX102:AZ102"/>
    <mergeCell ref="AI108:AK108"/>
    <mergeCell ref="AU107:AW107"/>
    <mergeCell ref="AO106:AQ106"/>
    <mergeCell ref="AI109:AK109"/>
    <mergeCell ref="AU104:AW104"/>
    <mergeCell ref="AI102:AK102"/>
    <mergeCell ref="AI103:AK103"/>
    <mergeCell ref="D104:AB104"/>
    <mergeCell ref="D101:AB101"/>
    <mergeCell ref="D99:AB99"/>
    <mergeCell ref="D100:AB100"/>
    <mergeCell ref="AC100:AH100"/>
    <mergeCell ref="AI97:AK97"/>
    <mergeCell ref="AL103:AN103"/>
    <mergeCell ref="AL100:AN100"/>
    <mergeCell ref="D95:AB95"/>
    <mergeCell ref="AO98:AQ98"/>
    <mergeCell ref="D102:AB102"/>
    <mergeCell ref="AO96:AQ96"/>
    <mergeCell ref="AI95:AK95"/>
    <mergeCell ref="AI86:AK86"/>
    <mergeCell ref="AI87:AK87"/>
    <mergeCell ref="AI88:AK88"/>
    <mergeCell ref="AL90:AN90"/>
    <mergeCell ref="D85:AB85"/>
    <mergeCell ref="D87:AB87"/>
    <mergeCell ref="AL87:AN87"/>
    <mergeCell ref="AL86:AN86"/>
    <mergeCell ref="D88:AB88"/>
    <mergeCell ref="BA83:BC83"/>
    <mergeCell ref="AO94:AQ94"/>
    <mergeCell ref="AU88:AW88"/>
    <mergeCell ref="AO84:AQ84"/>
    <mergeCell ref="AO93:AQ93"/>
    <mergeCell ref="AR90:AT90"/>
    <mergeCell ref="AU84:AW84"/>
    <mergeCell ref="AU85:AW85"/>
    <mergeCell ref="AR85:AT85"/>
    <mergeCell ref="AX83:AZ83"/>
    <mergeCell ref="BG79:BI79"/>
    <mergeCell ref="AX87:AZ87"/>
    <mergeCell ref="BA93:BC93"/>
    <mergeCell ref="BD91:BF91"/>
    <mergeCell ref="BD90:BF90"/>
    <mergeCell ref="BA100:BC100"/>
    <mergeCell ref="BD92:BF92"/>
    <mergeCell ref="AX97:AZ97"/>
    <mergeCell ref="BA98:BC98"/>
    <mergeCell ref="AX89:AZ89"/>
    <mergeCell ref="BD81:BF81"/>
    <mergeCell ref="BD82:BF82"/>
    <mergeCell ref="BG86:BI86"/>
    <mergeCell ref="BG85:BI85"/>
    <mergeCell ref="BD100:BF100"/>
    <mergeCell ref="BD95:BF95"/>
    <mergeCell ref="BG99:BI99"/>
    <mergeCell ref="BG78:BI78"/>
    <mergeCell ref="BD78:BF78"/>
    <mergeCell ref="BG76:BI76"/>
    <mergeCell ref="BD89:BF89"/>
    <mergeCell ref="BG84:BI84"/>
    <mergeCell ref="BG83:BI83"/>
    <mergeCell ref="BD77:BF77"/>
    <mergeCell ref="BD80:BF80"/>
    <mergeCell ref="BD87:BF87"/>
    <mergeCell ref="BD79:BF79"/>
    <mergeCell ref="BA75:BC75"/>
    <mergeCell ref="BG80:BI80"/>
    <mergeCell ref="BA80:BC80"/>
    <mergeCell ref="BD75:BF75"/>
    <mergeCell ref="BJ75:BL75"/>
    <mergeCell ref="BG75:BI75"/>
    <mergeCell ref="BG77:BI77"/>
    <mergeCell ref="BD76:BF76"/>
    <mergeCell ref="BJ79:BL79"/>
    <mergeCell ref="BA77:BC77"/>
    <mergeCell ref="BJ135:BL135"/>
    <mergeCell ref="BJ134:BL134"/>
    <mergeCell ref="BJ80:BL80"/>
    <mergeCell ref="BG137:BI137"/>
    <mergeCell ref="BJ117:BL117"/>
    <mergeCell ref="BJ85:BL85"/>
    <mergeCell ref="BJ137:BL137"/>
    <mergeCell ref="BG107:BI107"/>
    <mergeCell ref="BG108:BI108"/>
    <mergeCell ref="BJ118:BL118"/>
    <mergeCell ref="BJ121:BL121"/>
    <mergeCell ref="BG132:BI132"/>
    <mergeCell ref="BJ122:BL122"/>
    <mergeCell ref="BG129:BL129"/>
    <mergeCell ref="BJ128:BL128"/>
    <mergeCell ref="BG122:BI122"/>
    <mergeCell ref="BD104:BF104"/>
    <mergeCell ref="BG123:BI123"/>
    <mergeCell ref="BJ114:BL114"/>
    <mergeCell ref="BG117:BI117"/>
    <mergeCell ref="BJ119:BL119"/>
    <mergeCell ref="BJ123:BL123"/>
    <mergeCell ref="BG119:BI119"/>
    <mergeCell ref="BG121:BI121"/>
    <mergeCell ref="BG114:BI114"/>
    <mergeCell ref="BD121:BF121"/>
    <mergeCell ref="BA82:BC82"/>
    <mergeCell ref="BD83:BF83"/>
    <mergeCell ref="BA86:BC86"/>
    <mergeCell ref="BD105:BF105"/>
    <mergeCell ref="BD97:BF97"/>
    <mergeCell ref="BD93:BF93"/>
    <mergeCell ref="BD96:BF96"/>
    <mergeCell ref="BA85:BC85"/>
    <mergeCell ref="BD84:BF84"/>
    <mergeCell ref="BD103:BF103"/>
    <mergeCell ref="BA62:BC62"/>
    <mergeCell ref="BN54:BO54"/>
    <mergeCell ref="BG61:BL61"/>
    <mergeCell ref="BJ63:BL63"/>
    <mergeCell ref="BJ54:BK54"/>
    <mergeCell ref="BL54:BM54"/>
    <mergeCell ref="BA61:BF61"/>
    <mergeCell ref="BJ62:BL62"/>
    <mergeCell ref="BA63:BC63"/>
    <mergeCell ref="BG62:BI62"/>
    <mergeCell ref="D73:AB73"/>
    <mergeCell ref="X57:AL57"/>
    <mergeCell ref="D67:AB67"/>
    <mergeCell ref="D65:AB65"/>
    <mergeCell ref="AL65:AN65"/>
    <mergeCell ref="AI64:AK64"/>
    <mergeCell ref="AI65:AK65"/>
    <mergeCell ref="F57:T57"/>
    <mergeCell ref="AI60:AK63"/>
    <mergeCell ref="AL60:AN63"/>
    <mergeCell ref="D78:AB78"/>
    <mergeCell ref="D64:AB64"/>
    <mergeCell ref="D66:AB66"/>
    <mergeCell ref="D76:AB76"/>
    <mergeCell ref="D77:AB77"/>
    <mergeCell ref="D69:AB69"/>
    <mergeCell ref="D74:AB74"/>
    <mergeCell ref="D68:AB68"/>
    <mergeCell ref="D75:AB75"/>
    <mergeCell ref="D71:AB71"/>
    <mergeCell ref="AI85:AK85"/>
    <mergeCell ref="AI81:AK81"/>
    <mergeCell ref="AI73:AK73"/>
    <mergeCell ref="AI79:AK79"/>
    <mergeCell ref="AI78:AK78"/>
    <mergeCell ref="AI74:AK74"/>
    <mergeCell ref="AI84:AK84"/>
    <mergeCell ref="AI76:AK76"/>
    <mergeCell ref="AI80:AK80"/>
    <mergeCell ref="D118:AB118"/>
    <mergeCell ref="D116:AB116"/>
    <mergeCell ref="AI107:AK107"/>
    <mergeCell ref="AC99:AH99"/>
    <mergeCell ref="D109:AB109"/>
    <mergeCell ref="AC117:AH117"/>
    <mergeCell ref="AI104:AK104"/>
    <mergeCell ref="AI100:AK100"/>
    <mergeCell ref="D112:AB112"/>
    <mergeCell ref="AI114:AK114"/>
    <mergeCell ref="AX86:AZ86"/>
    <mergeCell ref="AR86:AT86"/>
    <mergeCell ref="AU121:AW121"/>
    <mergeCell ref="AR120:AT120"/>
    <mergeCell ref="AU117:AW117"/>
    <mergeCell ref="AX116:AZ116"/>
    <mergeCell ref="AU120:AW120"/>
    <mergeCell ref="AX119:AZ119"/>
    <mergeCell ref="AU116:AW116"/>
    <mergeCell ref="AX117:AZ117"/>
    <mergeCell ref="AU68:AW68"/>
    <mergeCell ref="AX64:AZ64"/>
    <mergeCell ref="AX67:AZ67"/>
    <mergeCell ref="AU67:AW67"/>
    <mergeCell ref="AR66:AT66"/>
    <mergeCell ref="AU73:AW73"/>
    <mergeCell ref="AU70:AW70"/>
    <mergeCell ref="AU64:AW64"/>
    <mergeCell ref="AR64:AT64"/>
    <mergeCell ref="AI69:BR69"/>
    <mergeCell ref="BA68:BC68"/>
    <mergeCell ref="BA70:BC70"/>
    <mergeCell ref="AU71:AW71"/>
    <mergeCell ref="AX77:AZ77"/>
    <mergeCell ref="AR74:AT74"/>
    <mergeCell ref="AR73:AT73"/>
    <mergeCell ref="AR77:AT77"/>
    <mergeCell ref="BA74:BC74"/>
    <mergeCell ref="AR76:AT76"/>
    <mergeCell ref="AR68:AT68"/>
    <mergeCell ref="AO65:AQ65"/>
    <mergeCell ref="AU66:AW66"/>
    <mergeCell ref="BA67:BC67"/>
    <mergeCell ref="AR67:AT67"/>
    <mergeCell ref="AO67:AQ67"/>
    <mergeCell ref="AX65:AZ65"/>
    <mergeCell ref="AX66:AZ66"/>
    <mergeCell ref="AR65:AT65"/>
    <mergeCell ref="BA65:BC65"/>
    <mergeCell ref="AU62:AW63"/>
    <mergeCell ref="AO60:AZ60"/>
    <mergeCell ref="AX62:AZ63"/>
    <mergeCell ref="AR62:AT63"/>
    <mergeCell ref="F56:T56"/>
    <mergeCell ref="G48:G50"/>
    <mergeCell ref="F48:F50"/>
    <mergeCell ref="AE48:AE50"/>
    <mergeCell ref="AI48:AI50"/>
    <mergeCell ref="AA48:AA50"/>
    <mergeCell ref="BG65:BI65"/>
    <mergeCell ref="BG64:BI64"/>
    <mergeCell ref="BG66:BI66"/>
    <mergeCell ref="C59:C63"/>
    <mergeCell ref="D59:AB63"/>
    <mergeCell ref="AC59:AH63"/>
    <mergeCell ref="BA59:BR60"/>
    <mergeCell ref="AO61:AQ63"/>
    <mergeCell ref="AL66:AN66"/>
    <mergeCell ref="AU65:AW65"/>
    <mergeCell ref="BJ70:BL70"/>
    <mergeCell ref="BJ68:BL68"/>
    <mergeCell ref="BG68:BI68"/>
    <mergeCell ref="BJ65:BL65"/>
    <mergeCell ref="BG71:BI71"/>
    <mergeCell ref="BJ71:BL71"/>
    <mergeCell ref="BG70:BI70"/>
    <mergeCell ref="BJ67:BL67"/>
    <mergeCell ref="BJ66:BL66"/>
    <mergeCell ref="BG67:BI67"/>
    <mergeCell ref="BG88:BI88"/>
    <mergeCell ref="BG87:BI87"/>
    <mergeCell ref="BD86:BF86"/>
    <mergeCell ref="BD85:BF85"/>
    <mergeCell ref="BA87:BC87"/>
    <mergeCell ref="BD88:BF88"/>
    <mergeCell ref="C146:AH146"/>
    <mergeCell ref="AU114:AW114"/>
    <mergeCell ref="BA115:BC115"/>
    <mergeCell ref="AX114:AZ114"/>
    <mergeCell ref="AO137:AQ137"/>
    <mergeCell ref="AU136:AW136"/>
    <mergeCell ref="AO135:AQ135"/>
    <mergeCell ref="AX118:AZ118"/>
    <mergeCell ref="C144:AH144"/>
    <mergeCell ref="AR124:AT124"/>
    <mergeCell ref="C142:AH142"/>
    <mergeCell ref="C143:AH143"/>
    <mergeCell ref="D84:AB84"/>
    <mergeCell ref="AO91:AQ91"/>
    <mergeCell ref="AR91:AT91"/>
    <mergeCell ref="AO82:AQ82"/>
    <mergeCell ref="AO112:AQ112"/>
    <mergeCell ref="D106:AB106"/>
    <mergeCell ref="AL106:AN106"/>
    <mergeCell ref="AI110:AK110"/>
    <mergeCell ref="C141:AH141"/>
    <mergeCell ref="AR112:AT112"/>
    <mergeCell ref="D86:AB86"/>
    <mergeCell ref="AI106:AK106"/>
    <mergeCell ref="AI105:AK105"/>
    <mergeCell ref="AO105:AQ105"/>
    <mergeCell ref="AL133:AN133"/>
    <mergeCell ref="AO133:AQ133"/>
    <mergeCell ref="AO103:AQ103"/>
    <mergeCell ref="D135:AB135"/>
    <mergeCell ref="C145:AH145"/>
    <mergeCell ref="AO134:AQ134"/>
    <mergeCell ref="AR134:AT134"/>
    <mergeCell ref="AL132:AN132"/>
    <mergeCell ref="AR133:AT133"/>
    <mergeCell ref="D134:AB134"/>
    <mergeCell ref="AI133:AK133"/>
    <mergeCell ref="D133:AB133"/>
    <mergeCell ref="AI138:AZ141"/>
    <mergeCell ref="AU132:AW132"/>
    <mergeCell ref="AO123:AQ123"/>
    <mergeCell ref="AR121:AT121"/>
    <mergeCell ref="AO132:AQ132"/>
    <mergeCell ref="BA138:BC141"/>
    <mergeCell ref="BA121:BC121"/>
    <mergeCell ref="AX132:AZ132"/>
    <mergeCell ref="AU133:AW133"/>
    <mergeCell ref="BA135:BC135"/>
    <mergeCell ref="AX136:AZ136"/>
    <mergeCell ref="AO121:AQ121"/>
    <mergeCell ref="AO120:AQ120"/>
    <mergeCell ref="BA136:BC136"/>
    <mergeCell ref="AO118:AQ118"/>
    <mergeCell ref="AL148:AN148"/>
    <mergeCell ref="AR136:AT136"/>
    <mergeCell ref="AU134:AW134"/>
    <mergeCell ref="AL131:AN131"/>
    <mergeCell ref="AX134:AZ134"/>
    <mergeCell ref="AX137:AZ137"/>
    <mergeCell ref="AI143:AZ143"/>
    <mergeCell ref="AI146:AZ146"/>
    <mergeCell ref="BD145:BF145"/>
    <mergeCell ref="BA145:BC145"/>
    <mergeCell ref="BM143:BO143"/>
    <mergeCell ref="BA144:BC144"/>
    <mergeCell ref="BG124:BI124"/>
    <mergeCell ref="BD143:BF143"/>
    <mergeCell ref="BD137:BF137"/>
    <mergeCell ref="BJ144:BL144"/>
    <mergeCell ref="BM136:BO136"/>
    <mergeCell ref="BJ136:BL136"/>
    <mergeCell ref="AX106:AZ106"/>
    <mergeCell ref="BA106:BC106"/>
    <mergeCell ref="AX113:AZ113"/>
    <mergeCell ref="BA123:BC123"/>
    <mergeCell ref="AX123:AZ123"/>
    <mergeCell ref="AX120:AZ120"/>
    <mergeCell ref="BA110:BC110"/>
    <mergeCell ref="BA119:BC119"/>
    <mergeCell ref="BA120:BC120"/>
    <mergeCell ref="AX112:AZ112"/>
    <mergeCell ref="AX111:AZ111"/>
    <mergeCell ref="BA116:BC116"/>
    <mergeCell ref="BA118:BC118"/>
    <mergeCell ref="AX122:AZ122"/>
    <mergeCell ref="BA124:BC124"/>
    <mergeCell ref="BA111:BC111"/>
    <mergeCell ref="BA122:BC122"/>
    <mergeCell ref="BA143:BC143"/>
    <mergeCell ref="BA142:BC142"/>
    <mergeCell ref="BD142:BF142"/>
    <mergeCell ref="BD138:BF141"/>
    <mergeCell ref="AI136:AK136"/>
    <mergeCell ref="BP138:BR141"/>
    <mergeCell ref="BG138:BI141"/>
    <mergeCell ref="BP136:BR136"/>
    <mergeCell ref="BM137:BO137"/>
    <mergeCell ref="BP142:BR142"/>
    <mergeCell ref="BG142:BI142"/>
    <mergeCell ref="AX133:AZ133"/>
    <mergeCell ref="AR132:AT132"/>
    <mergeCell ref="BG136:BI136"/>
    <mergeCell ref="BD136:BF136"/>
    <mergeCell ref="AO136:AQ136"/>
    <mergeCell ref="BG134:BI134"/>
    <mergeCell ref="BG135:BI135"/>
    <mergeCell ref="BA134:BC134"/>
    <mergeCell ref="BA133:BC133"/>
    <mergeCell ref="AL120:AN120"/>
    <mergeCell ref="AR122:AT122"/>
    <mergeCell ref="AU137:AW137"/>
    <mergeCell ref="AU135:AW135"/>
    <mergeCell ref="AX135:AZ135"/>
    <mergeCell ref="AR130:AT130"/>
    <mergeCell ref="AO130:AQ131"/>
    <mergeCell ref="AU122:AW122"/>
    <mergeCell ref="AL122:AN122"/>
    <mergeCell ref="AL135:AN135"/>
    <mergeCell ref="BD146:BF146"/>
    <mergeCell ref="AL134:AN134"/>
    <mergeCell ref="AI142:AZ142"/>
    <mergeCell ref="AR137:AT137"/>
    <mergeCell ref="BD134:BF134"/>
    <mergeCell ref="AR135:AT135"/>
    <mergeCell ref="AL136:AN136"/>
    <mergeCell ref="BD135:BF135"/>
    <mergeCell ref="BA137:BC137"/>
    <mergeCell ref="BD144:BF144"/>
    <mergeCell ref="AI134:AK134"/>
    <mergeCell ref="AC136:AH136"/>
    <mergeCell ref="AC135:AH135"/>
    <mergeCell ref="AL137:AN137"/>
    <mergeCell ref="D137:AB137"/>
    <mergeCell ref="AI132:AK132"/>
    <mergeCell ref="BA146:BC146"/>
    <mergeCell ref="D125:AB125"/>
    <mergeCell ref="D130:AB130"/>
    <mergeCell ref="C140:AH140"/>
    <mergeCell ref="D136:AB136"/>
    <mergeCell ref="C138:AH139"/>
    <mergeCell ref="AI145:AZ145"/>
    <mergeCell ref="AI137:AK137"/>
    <mergeCell ref="D132:AB132"/>
    <mergeCell ref="D131:AB131"/>
    <mergeCell ref="AI120:AK120"/>
    <mergeCell ref="D120:AB120"/>
    <mergeCell ref="D122:AB122"/>
    <mergeCell ref="D127:AB127"/>
    <mergeCell ref="AL128:AN129"/>
    <mergeCell ref="AI127:AK127"/>
    <mergeCell ref="AL127:AN127"/>
    <mergeCell ref="AC127:AH127"/>
    <mergeCell ref="AI124:AK124"/>
    <mergeCell ref="AI122:AK122"/>
    <mergeCell ref="D124:AB124"/>
    <mergeCell ref="D123:AB123"/>
    <mergeCell ref="D119:AB119"/>
    <mergeCell ref="C128:AB129"/>
    <mergeCell ref="AI115:AK115"/>
    <mergeCell ref="AL115:AN115"/>
    <mergeCell ref="AI118:AK118"/>
    <mergeCell ref="AI117:AK117"/>
    <mergeCell ref="D121:AB121"/>
    <mergeCell ref="D117:AB117"/>
    <mergeCell ref="D115:AB115"/>
    <mergeCell ref="D111:AB111"/>
    <mergeCell ref="AR108:AT108"/>
    <mergeCell ref="AL111:AN111"/>
    <mergeCell ref="AL109:AN109"/>
    <mergeCell ref="AR111:AT111"/>
    <mergeCell ref="D108:AB108"/>
    <mergeCell ref="D110:AB110"/>
    <mergeCell ref="AI113:AK113"/>
    <mergeCell ref="AL110:AN110"/>
    <mergeCell ref="BG110:BI110"/>
    <mergeCell ref="BD110:BF110"/>
    <mergeCell ref="AU111:AW111"/>
    <mergeCell ref="AL108:AN108"/>
    <mergeCell ref="AX108:AZ108"/>
    <mergeCell ref="BD108:BF108"/>
    <mergeCell ref="BA108:BC108"/>
    <mergeCell ref="AO108:AQ108"/>
    <mergeCell ref="AX110:AZ110"/>
    <mergeCell ref="AO110:AQ110"/>
    <mergeCell ref="AR80:AT80"/>
    <mergeCell ref="AL84:AN84"/>
    <mergeCell ref="AO95:AQ95"/>
    <mergeCell ref="AU102:AW102"/>
    <mergeCell ref="AL93:AN93"/>
    <mergeCell ref="AO90:AQ90"/>
    <mergeCell ref="AR93:AT93"/>
    <mergeCell ref="AR96:AT96"/>
    <mergeCell ref="AL98:AN98"/>
    <mergeCell ref="AL91:AN91"/>
    <mergeCell ref="AR79:AT79"/>
    <mergeCell ref="AO74:AQ74"/>
    <mergeCell ref="AO72:AQ72"/>
    <mergeCell ref="AI66:AK66"/>
    <mergeCell ref="AI67:AK67"/>
    <mergeCell ref="AO66:AQ66"/>
    <mergeCell ref="AO70:AQ70"/>
    <mergeCell ref="AO68:AQ68"/>
    <mergeCell ref="AI71:AK71"/>
    <mergeCell ref="AI72:AK72"/>
    <mergeCell ref="AK24:AU24"/>
    <mergeCell ref="AU81:AW81"/>
    <mergeCell ref="AU93:AW93"/>
    <mergeCell ref="AR83:AT83"/>
    <mergeCell ref="AU89:AW89"/>
    <mergeCell ref="AU91:AW91"/>
    <mergeCell ref="AU83:AW83"/>
    <mergeCell ref="AL78:AN78"/>
    <mergeCell ref="AL64:AN64"/>
    <mergeCell ref="AO64:AQ64"/>
    <mergeCell ref="AL74:AN74"/>
    <mergeCell ref="AO81:AQ81"/>
    <mergeCell ref="AL80:AN80"/>
    <mergeCell ref="AL82:AN82"/>
    <mergeCell ref="AO75:AQ75"/>
    <mergeCell ref="AL77:AN77"/>
    <mergeCell ref="AO80:AQ80"/>
    <mergeCell ref="AL81:AN81"/>
    <mergeCell ref="AO79:AQ79"/>
    <mergeCell ref="AL79:AN79"/>
    <mergeCell ref="BA78:BC78"/>
    <mergeCell ref="BA79:BC79"/>
    <mergeCell ref="AO86:AQ86"/>
    <mergeCell ref="AO71:AQ71"/>
    <mergeCell ref="AL71:AN71"/>
    <mergeCell ref="AL73:AN73"/>
    <mergeCell ref="AL75:AN75"/>
    <mergeCell ref="AO73:AQ73"/>
    <mergeCell ref="AO76:AQ76"/>
    <mergeCell ref="AO77:AQ77"/>
    <mergeCell ref="AX75:AZ75"/>
    <mergeCell ref="AU79:AW79"/>
    <mergeCell ref="AU80:AW80"/>
    <mergeCell ref="AX81:AZ81"/>
    <mergeCell ref="AX80:AZ80"/>
    <mergeCell ref="AU77:AW77"/>
    <mergeCell ref="AU76:AW76"/>
    <mergeCell ref="AX78:AZ78"/>
    <mergeCell ref="AX76:AZ76"/>
    <mergeCell ref="AL70:AN70"/>
    <mergeCell ref="AL76:AN76"/>
    <mergeCell ref="AU75:AW75"/>
    <mergeCell ref="AX71:AZ71"/>
    <mergeCell ref="AX72:AZ72"/>
    <mergeCell ref="AX79:AZ79"/>
    <mergeCell ref="AX74:AZ74"/>
    <mergeCell ref="AX73:AZ73"/>
    <mergeCell ref="AU72:AW72"/>
    <mergeCell ref="AU78:AW78"/>
    <mergeCell ref="AU112:AW112"/>
    <mergeCell ref="D89:AB89"/>
    <mergeCell ref="D90:AB90"/>
    <mergeCell ref="AI96:AK96"/>
    <mergeCell ref="AL96:AN96"/>
    <mergeCell ref="AU109:AW109"/>
    <mergeCell ref="AU90:AW90"/>
    <mergeCell ref="D92:AB92"/>
    <mergeCell ref="AI91:AK91"/>
    <mergeCell ref="AL95:AN95"/>
    <mergeCell ref="BA103:BC103"/>
    <mergeCell ref="AR105:AT105"/>
    <mergeCell ref="AU105:AW105"/>
    <mergeCell ref="AX105:AZ105"/>
    <mergeCell ref="D72:AB72"/>
    <mergeCell ref="AI68:AK68"/>
    <mergeCell ref="AI70:AK70"/>
    <mergeCell ref="D79:AB79"/>
    <mergeCell ref="AX68:AZ68"/>
    <mergeCell ref="AL68:AN68"/>
    <mergeCell ref="AU108:AW108"/>
    <mergeCell ref="D97:AB97"/>
    <mergeCell ref="D93:AB93"/>
    <mergeCell ref="AI93:AK93"/>
    <mergeCell ref="AR100:AT100"/>
    <mergeCell ref="AR103:AT103"/>
    <mergeCell ref="D103:AB103"/>
    <mergeCell ref="AO101:AQ101"/>
    <mergeCell ref="AR102:AT102"/>
    <mergeCell ref="AR97:AT97"/>
    <mergeCell ref="AL102:AN102"/>
    <mergeCell ref="AL105:AN105"/>
    <mergeCell ref="AK20:BF20"/>
    <mergeCell ref="W28:AI28"/>
    <mergeCell ref="AK28:AU28"/>
    <mergeCell ref="AA31:BE31"/>
    <mergeCell ref="AX88:AZ88"/>
    <mergeCell ref="AU87:AW87"/>
    <mergeCell ref="BA104:BC104"/>
    <mergeCell ref="AX104:AZ104"/>
    <mergeCell ref="AL67:AN67"/>
    <mergeCell ref="BG89:BI89"/>
    <mergeCell ref="D107:AB107"/>
    <mergeCell ref="D94:AB94"/>
    <mergeCell ref="AO97:AQ97"/>
    <mergeCell ref="AL94:AN94"/>
    <mergeCell ref="BA96:BC96"/>
    <mergeCell ref="D96:AB96"/>
    <mergeCell ref="AI101:AK101"/>
    <mergeCell ref="AI98:AK98"/>
    <mergeCell ref="D81:AB81"/>
    <mergeCell ref="AL83:AN83"/>
    <mergeCell ref="AL89:AN89"/>
    <mergeCell ref="AO87:AQ87"/>
    <mergeCell ref="AL88:AN88"/>
    <mergeCell ref="D70:AB70"/>
    <mergeCell ref="D80:AB80"/>
    <mergeCell ref="AL72:AN72"/>
    <mergeCell ref="AI75:AK75"/>
    <mergeCell ref="AI77:AK77"/>
    <mergeCell ref="BM95:BO95"/>
    <mergeCell ref="AR101:AT101"/>
    <mergeCell ref="D91:AB91"/>
    <mergeCell ref="AI90:AK90"/>
    <mergeCell ref="D82:AB82"/>
    <mergeCell ref="D83:AB83"/>
    <mergeCell ref="AO83:AQ83"/>
    <mergeCell ref="AR82:AT82"/>
    <mergeCell ref="AI82:AK82"/>
    <mergeCell ref="AX82:AZ82"/>
    <mergeCell ref="BJ97:BL97"/>
    <mergeCell ref="AO89:AQ89"/>
    <mergeCell ref="AI83:AK83"/>
    <mergeCell ref="AI89:AK89"/>
    <mergeCell ref="AR81:AT81"/>
    <mergeCell ref="BG96:BI96"/>
    <mergeCell ref="BA81:BC81"/>
    <mergeCell ref="AX85:AZ85"/>
    <mergeCell ref="AX91:AZ91"/>
    <mergeCell ref="BA84:BC84"/>
    <mergeCell ref="BU127:CA127"/>
    <mergeCell ref="C9:O9"/>
    <mergeCell ref="BP98:BR98"/>
    <mergeCell ref="D98:AB98"/>
    <mergeCell ref="BP95:BR95"/>
    <mergeCell ref="BG101:BI101"/>
    <mergeCell ref="BJ101:BL101"/>
    <mergeCell ref="BG97:BI97"/>
    <mergeCell ref="BG95:BI95"/>
    <mergeCell ref="BJ98:BL98"/>
  </mergeCells>
  <phoneticPr fontId="8" type="noConversion"/>
  <conditionalFormatting sqref="AI144">
    <cfRule type="containsText" dxfId="2" priority="8" stopIfTrue="1" operator="containsText" text="кол-во экзаменов превышено">
      <formula>NOT(ISERROR(SEARCH("кол-во экзаменов превышено",AI144)))</formula>
    </cfRule>
  </conditionalFormatting>
  <conditionalFormatting sqref="BA129:BR129 AI128:BA129 BB128:BR128">
    <cfRule type="cellIs" dxfId="1" priority="11" stopIfTrue="1" operator="equal">
      <formula>"ошибка"</formula>
    </cfRule>
  </conditionalFormatting>
  <conditionalFormatting sqref="BA71:BD71 BA121:BR122 BA78:BR87 BQ115:BR116 BE115:BF116 BH115:BI116 BK115:BL116 BN115:BO116 BB115:BC116 BD72 BA72 BA124:BR124 BA123 BD123 BG123 BJ123 BM123 BP123 BM103:BM116 BP103:BP116 BG103:BG116 BA102:BA116 BJ103:BJ116 BD103:BD116 BA88:BG90 BA74:BR76 BB102:BR102 BM88:BM90 BM97 BJ88:BJ90 BJ97 BA97:BC97 BG97 BP88:BP90 BP97 BP71:BP72 BG71:BG72 BJ71:BJ72 BM71:BM72 BA70:BR70 BA65:BR68">
    <cfRule type="cellIs" dxfId="0" priority="21" stopIfTrue="1" operator="equal">
      <formula>0</formula>
    </cfRule>
  </conditionalFormatting>
  <printOptions horizontalCentered="1"/>
  <pageMargins left="0.23622047244094491" right="0.23622047244094491" top="0.78740157480314965" bottom="0.74803149606299213" header="0.31496062992125984" footer="0.31496062992125984"/>
  <pageSetup paperSize="8" scale="38" orientation="portrait" r:id="rId2"/>
  <headerFooter alignWithMargins="0"/>
  <rowBreaks count="2" manualBreakCount="2">
    <brk id="40" max="82" man="1"/>
    <brk id="137" max="8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A29"/>
  <sheetViews>
    <sheetView topLeftCell="A252" zoomScale="90" zoomScaleNormal="90" workbookViewId="0">
      <selection activeCell="A30" sqref="A1:IV65536"/>
    </sheetView>
  </sheetViews>
  <sheetFormatPr defaultRowHeight="12.75"/>
  <cols>
    <col min="11" max="11" width="10" customWidth="1"/>
    <col min="12" max="12" width="13.85546875" customWidth="1"/>
    <col min="13" max="13" width="14.85546875" customWidth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</sheetData>
  <customSheetViews>
    <customSheetView guid="{2801361C-76BA-42FD-8F60-61D354DF9AAD}" scale="80" showRuler="0" topLeftCell="A148">
      <selection activeCell="M31" sqref="A1:IV65536"/>
      <pageMargins left="0.7" right="0.7" top="0.75" bottom="0.75" header="0.3" footer="0.3"/>
      <pageSetup paperSize="9" orientation="portrait" r:id="rId1"/>
      <headerFooter alignWithMargins="0"/>
    </customSheetView>
  </customSheetViews>
  <phoneticPr fontId="8" type="noConversion"/>
  <printOptions horizontalCentered="1"/>
  <pageMargins left="0.39370078740157483" right="0.39370078740157483" top="0.35433070866141736" bottom="0.19685039370078741" header="0" footer="0"/>
  <pageSetup paperSize="9" scale="80" orientation="portrait" r:id="rId2"/>
  <colBreaks count="1" manualBreakCount="1">
    <brk id="12" max="298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Учебный план</vt:lpstr>
      <vt:lpstr>Пояснительная записка</vt:lpstr>
      <vt:lpstr>'Пояснительная записка'!Область_печати</vt:lpstr>
      <vt:lpstr>'Учебный план'!Область_печати</vt:lpstr>
    </vt:vector>
  </TitlesOfParts>
  <Company>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Admin</cp:lastModifiedBy>
  <cp:lastPrinted>2017-09-19T08:50:05Z</cp:lastPrinted>
  <dcterms:created xsi:type="dcterms:W3CDTF">2004-10-05T17:25:00Z</dcterms:created>
  <dcterms:modified xsi:type="dcterms:W3CDTF">2017-10-24T19:37:53Z</dcterms:modified>
</cp:coreProperties>
</file>