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425" windowWidth="14805" windowHeight="6690" tabRatio="826"/>
  </bookViews>
  <sheets>
    <sheet name="Учебный план" sheetId="13" r:id="rId1"/>
    <sheet name="Пояснительная записка" sheetId="17" r:id="rId2"/>
  </sheets>
  <calcPr calcId="145621"/>
</workbook>
</file>

<file path=xl/calcChain.xml><?xml version="1.0" encoding="utf-8"?>
<calcChain xmlns="http://schemas.openxmlformats.org/spreadsheetml/2006/main">
  <c r="BY156" i="13"/>
  <c r="BV156"/>
  <c r="BS156"/>
  <c r="BP156"/>
  <c r="BM155"/>
  <c r="BJ157"/>
  <c r="BG157"/>
  <c r="BY93" l="1"/>
  <c r="BV93"/>
  <c r="BS93"/>
  <c r="BP93"/>
  <c r="BM93"/>
  <c r="BJ93"/>
  <c r="BG93"/>
  <c r="BD93"/>
  <c r="BA93"/>
  <c r="BA92" s="1"/>
  <c r="AX93"/>
  <c r="AL93"/>
  <c r="AL116"/>
  <c r="AL115"/>
  <c r="AL134"/>
  <c r="AL133"/>
  <c r="BI64" l="1"/>
  <c r="CE66" l="1"/>
  <c r="CE65"/>
  <c r="CE64"/>
  <c r="CE67"/>
  <c r="BW67"/>
  <c r="BW66"/>
  <c r="BW65"/>
  <c r="BW64"/>
  <c r="BW68" l="1"/>
  <c r="BY157"/>
  <c r="BV157"/>
  <c r="BS157"/>
  <c r="BP157"/>
  <c r="BM157"/>
  <c r="BD157"/>
  <c r="BM156"/>
  <c r="BJ156"/>
  <c r="BG156"/>
  <c r="BD156"/>
  <c r="BY155"/>
  <c r="BV155"/>
  <c r="BS155"/>
  <c r="BP155"/>
  <c r="BJ155"/>
  <c r="BG155"/>
  <c r="BD155"/>
  <c r="BV148"/>
  <c r="BS148"/>
  <c r="BP148"/>
  <c r="BM148"/>
  <c r="BJ148"/>
  <c r="BG148"/>
  <c r="BD148"/>
  <c r="AR147"/>
  <c r="AR146"/>
  <c r="AR145"/>
  <c r="AR144"/>
  <c r="BA142"/>
  <c r="AX141"/>
  <c r="AR141"/>
  <c r="AL141" s="1"/>
  <c r="AR140"/>
  <c r="AU140" s="1"/>
  <c r="AR139"/>
  <c r="AU139" s="1"/>
  <c r="AR138"/>
  <c r="AU138" s="1"/>
  <c r="AR137"/>
  <c r="AU137" s="1"/>
  <c r="BS136"/>
  <c r="BS135" s="1"/>
  <c r="BP136"/>
  <c r="BP135" s="1"/>
  <c r="AX136"/>
  <c r="AX135" s="1"/>
  <c r="AL136"/>
  <c r="AL135" s="1"/>
  <c r="AR132"/>
  <c r="AU132" s="1"/>
  <c r="AR131"/>
  <c r="AU131" s="1"/>
  <c r="AR130"/>
  <c r="AU130" s="1"/>
  <c r="AR129"/>
  <c r="AU129" s="1"/>
  <c r="AR128"/>
  <c r="AU128" s="1"/>
  <c r="AR127"/>
  <c r="AU127" s="1"/>
  <c r="AR126"/>
  <c r="AU126" s="1"/>
  <c r="AR125"/>
  <c r="AU125" s="1"/>
  <c r="AR124"/>
  <c r="AU124" s="1"/>
  <c r="AR123"/>
  <c r="AU123" s="1"/>
  <c r="AR122"/>
  <c r="AU122" s="1"/>
  <c r="AR121"/>
  <c r="AU121" s="1"/>
  <c r="AR120"/>
  <c r="AU120" s="1"/>
  <c r="AR119"/>
  <c r="BM118"/>
  <c r="BM117" s="1"/>
  <c r="BJ118"/>
  <c r="BJ117" s="1"/>
  <c r="BG118"/>
  <c r="BG117" s="1"/>
  <c r="BD118"/>
  <c r="BD117" s="1"/>
  <c r="AX118"/>
  <c r="AX117" s="1"/>
  <c r="AL118"/>
  <c r="AL117" s="1"/>
  <c r="AR114"/>
  <c r="AU114" s="1"/>
  <c r="AR113"/>
  <c r="AU113" s="1"/>
  <c r="AR112"/>
  <c r="AU112" s="1"/>
  <c r="AR111"/>
  <c r="AU111" s="1"/>
  <c r="AR110"/>
  <c r="AU110" s="1"/>
  <c r="BY109"/>
  <c r="BV109"/>
  <c r="BS109"/>
  <c r="BP109"/>
  <c r="BM109"/>
  <c r="BJ109"/>
  <c r="BG109"/>
  <c r="BD109"/>
  <c r="AX109"/>
  <c r="AX108" s="1"/>
  <c r="AX107" s="1"/>
  <c r="AX92" s="1"/>
  <c r="AL109"/>
  <c r="AL108" s="1"/>
  <c r="AR106"/>
  <c r="AU106" s="1"/>
  <c r="AR105"/>
  <c r="AU105" s="1"/>
  <c r="AR104"/>
  <c r="AU104" s="1"/>
  <c r="AR103"/>
  <c r="AU103" s="1"/>
  <c r="AR102"/>
  <c r="AU102" s="1"/>
  <c r="AR101"/>
  <c r="AU101" s="1"/>
  <c r="AR100"/>
  <c r="AU100" s="1"/>
  <c r="AR99"/>
  <c r="AU99" s="1"/>
  <c r="AR98"/>
  <c r="AU98" s="1"/>
  <c r="AR97"/>
  <c r="AU97" s="1"/>
  <c r="AR96"/>
  <c r="AU96" s="1"/>
  <c r="AR95"/>
  <c r="AU95" s="1"/>
  <c r="AR94"/>
  <c r="AR91"/>
  <c r="AU91" s="1"/>
  <c r="AR90"/>
  <c r="AU90" s="1"/>
  <c r="BY89"/>
  <c r="BV89"/>
  <c r="BS89"/>
  <c r="BP89"/>
  <c r="BM89"/>
  <c r="BJ89"/>
  <c r="BG89"/>
  <c r="BD89"/>
  <c r="BA89"/>
  <c r="AX89"/>
  <c r="AL89"/>
  <c r="AR88"/>
  <c r="AU88" s="1"/>
  <c r="AR87"/>
  <c r="AU87" s="1"/>
  <c r="AR86"/>
  <c r="AU86" s="1"/>
  <c r="AR84"/>
  <c r="AU84" s="1"/>
  <c r="AR83"/>
  <c r="AU83" s="1"/>
  <c r="AR82"/>
  <c r="AU82" s="1"/>
  <c r="AR81"/>
  <c r="AU81" s="1"/>
  <c r="BY80"/>
  <c r="BV80"/>
  <c r="BS80"/>
  <c r="BP80"/>
  <c r="BM80"/>
  <c r="BJ80"/>
  <c r="BG80"/>
  <c r="BD80"/>
  <c r="AX80"/>
  <c r="AL80"/>
  <c r="CG67"/>
  <c r="CC67"/>
  <c r="BY67"/>
  <c r="BU67"/>
  <c r="BQ67"/>
  <c r="BM67"/>
  <c r="BI67"/>
  <c r="CG66"/>
  <c r="CC66"/>
  <c r="BY66"/>
  <c r="BU66"/>
  <c r="BQ66"/>
  <c r="BM66"/>
  <c r="BI66"/>
  <c r="CG65"/>
  <c r="CC65"/>
  <c r="BY65"/>
  <c r="BU65"/>
  <c r="BQ65"/>
  <c r="BM65"/>
  <c r="BI65"/>
  <c r="CG64"/>
  <c r="CC64"/>
  <c r="BY64"/>
  <c r="BU64"/>
  <c r="BQ64"/>
  <c r="BM64"/>
  <c r="AU94" l="1"/>
  <c r="AU93" s="1"/>
  <c r="AR93"/>
  <c r="BG149"/>
  <c r="BG108"/>
  <c r="BG107" s="1"/>
  <c r="BG92" s="1"/>
  <c r="BM149"/>
  <c r="BM108"/>
  <c r="BM107" s="1"/>
  <c r="BM92" s="1"/>
  <c r="BS149"/>
  <c r="BS108"/>
  <c r="BS107" s="1"/>
  <c r="BS92" s="1"/>
  <c r="BY149"/>
  <c r="BY108"/>
  <c r="BY107" s="1"/>
  <c r="BY92" s="1"/>
  <c r="AL107"/>
  <c r="AL92" s="1"/>
  <c r="AL142" s="1"/>
  <c r="BD108"/>
  <c r="BD107" s="1"/>
  <c r="BD92" s="1"/>
  <c r="BD149"/>
  <c r="BJ108"/>
  <c r="BJ107" s="1"/>
  <c r="BJ92" s="1"/>
  <c r="BJ149"/>
  <c r="BP108"/>
  <c r="BP107" s="1"/>
  <c r="BP92" s="1"/>
  <c r="BP149"/>
  <c r="BV108"/>
  <c r="BV107" s="1"/>
  <c r="BV92" s="1"/>
  <c r="BV149"/>
  <c r="BQ68"/>
  <c r="AU119"/>
  <c r="AU118" s="1"/>
  <c r="AU117" s="1"/>
  <c r="AO119"/>
  <c r="AR148"/>
  <c r="BM68"/>
  <c r="BG142"/>
  <c r="AR109"/>
  <c r="AR108" s="1"/>
  <c r="AU109"/>
  <c r="AU108" s="1"/>
  <c r="AO112"/>
  <c r="AR136"/>
  <c r="AR135" s="1"/>
  <c r="AO82"/>
  <c r="AO84"/>
  <c r="AO86"/>
  <c r="BM142"/>
  <c r="BY142"/>
  <c r="AR89"/>
  <c r="BD142"/>
  <c r="BO64" s="1"/>
  <c r="BP142"/>
  <c r="BV142"/>
  <c r="AR118"/>
  <c r="AR117" s="1"/>
  <c r="AO138"/>
  <c r="AO140"/>
  <c r="CE68"/>
  <c r="AR80"/>
  <c r="BJ142"/>
  <c r="BO65" s="1"/>
  <c r="AU80"/>
  <c r="AO88"/>
  <c r="AO90"/>
  <c r="AO95"/>
  <c r="AO97"/>
  <c r="AO99"/>
  <c r="AO101"/>
  <c r="AO103"/>
  <c r="AO105"/>
  <c r="AX142"/>
  <c r="BS142"/>
  <c r="AO132"/>
  <c r="AU89"/>
  <c r="BI68"/>
  <c r="BU68"/>
  <c r="AO110"/>
  <c r="AO120"/>
  <c r="AO122"/>
  <c r="AO124"/>
  <c r="AO126"/>
  <c r="AO128"/>
  <c r="AO130"/>
  <c r="AU136"/>
  <c r="AU135" s="1"/>
  <c r="BY68"/>
  <c r="CC68"/>
  <c r="CG68"/>
  <c r="AO87"/>
  <c r="AO94"/>
  <c r="AO96"/>
  <c r="AO98"/>
  <c r="AO100"/>
  <c r="AO102"/>
  <c r="AO104"/>
  <c r="AO106"/>
  <c r="AO111"/>
  <c r="AO113"/>
  <c r="AO121"/>
  <c r="AO123"/>
  <c r="AO125"/>
  <c r="AO127"/>
  <c r="AO129"/>
  <c r="AO131"/>
  <c r="AO137"/>
  <c r="AO139"/>
  <c r="AO81"/>
  <c r="AO83"/>
  <c r="AO91"/>
  <c r="AO114"/>
  <c r="AU107" l="1"/>
  <c r="AU92" s="1"/>
  <c r="AU142" s="1"/>
  <c r="AO93"/>
  <c r="AR107"/>
  <c r="AR92" s="1"/>
  <c r="AR142" s="1"/>
  <c r="BD143"/>
  <c r="BV143"/>
  <c r="BO67"/>
  <c r="BS67"/>
  <c r="BS66"/>
  <c r="BO66"/>
  <c r="BK66" s="1"/>
  <c r="CA66" s="1"/>
  <c r="CH66" s="1"/>
  <c r="BP143"/>
  <c r="BS64"/>
  <c r="BK64" s="1"/>
  <c r="BS65"/>
  <c r="BK65" s="1"/>
  <c r="CA65" s="1"/>
  <c r="CH65" s="1"/>
  <c r="AO89"/>
  <c r="BJ143"/>
  <c r="AO136"/>
  <c r="AO135" s="1"/>
  <c r="AO80"/>
  <c r="AO118"/>
  <c r="AO117" s="1"/>
  <c r="AO109"/>
  <c r="AO108" s="1"/>
  <c r="AO92" l="1"/>
  <c r="AO142" s="1"/>
  <c r="AO107"/>
  <c r="BK67"/>
  <c r="CA67" s="1"/>
  <c r="CH67" s="1"/>
  <c r="BO68"/>
  <c r="BS68"/>
  <c r="CA64"/>
  <c r="BK68" l="1"/>
  <c r="CA68"/>
  <c r="CH64"/>
  <c r="CH68" s="1"/>
</calcChain>
</file>

<file path=xl/sharedStrings.xml><?xml version="1.0" encoding="utf-8"?>
<sst xmlns="http://schemas.openxmlformats.org/spreadsheetml/2006/main" count="572" uniqueCount="227">
  <si>
    <t>"Утверждаю"</t>
  </si>
  <si>
    <t>_______________________ Н.Н.Абрамушин</t>
  </si>
  <si>
    <t>РАБОЧИЙ</t>
  </si>
  <si>
    <t>УЧЕБНЫЙ  ПЛАН</t>
  </si>
  <si>
    <t xml:space="preserve"> государственное бюджетное профессиональное образовательное учреждение  Московской области</t>
  </si>
  <si>
    <t xml:space="preserve"> "Училище (техникум) олимпийского резерва №2"</t>
  </si>
  <si>
    <t>специальность</t>
  </si>
  <si>
    <t>49.02.01 Физическая культура</t>
  </si>
  <si>
    <t/>
  </si>
  <si>
    <t>квалификация</t>
  </si>
  <si>
    <t>педагог по физической культуре и спорту</t>
  </si>
  <si>
    <t>образовательный уровень СПО</t>
  </si>
  <si>
    <t>углубленный</t>
  </si>
  <si>
    <t>форма обучения</t>
  </si>
  <si>
    <t>нормативный срок обучения</t>
  </si>
  <si>
    <t>3 года 10 мес</t>
  </si>
  <si>
    <t>на базе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</si>
  <si>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</si>
  <si>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</si>
  <si>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</si>
  <si>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</si>
  <si>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</si>
  <si>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</si>
  <si>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</si>
  <si>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</si>
  <si>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</si>
  <si>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</si>
  <si>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</si>
  <si>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</si>
  <si>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</si>
  <si>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Производственная практика и подготовка к итоговой аттестации</t>
  </si>
  <si>
    <t>Каникулы</t>
  </si>
  <si>
    <t>Всего</t>
  </si>
  <si>
    <t>Всего за год</t>
  </si>
  <si>
    <t>1 семестр</t>
  </si>
  <si>
    <t>2 семестр</t>
  </si>
  <si>
    <t xml:space="preserve">  Производственная по профилю специальности</t>
  </si>
  <si>
    <t>нед.</t>
  </si>
  <si>
    <t>час.</t>
  </si>
  <si>
    <t>К</t>
  </si>
  <si>
    <t>Э</t>
  </si>
  <si>
    <t>Д</t>
  </si>
  <si>
    <t>П</t>
  </si>
  <si>
    <t>каникулы</t>
  </si>
  <si>
    <t xml:space="preserve">     производственная практика (преддипломная)</t>
  </si>
  <si>
    <t>преддипломная практика</t>
  </si>
  <si>
    <t xml:space="preserve">     производственная практика (по профилю специальности)</t>
  </si>
  <si>
    <t>практика по профилю специальности</t>
  </si>
  <si>
    <t>ГИА</t>
  </si>
  <si>
    <t>учебная практика</t>
  </si>
  <si>
    <t>3. План учебного процесса</t>
  </si>
  <si>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</si>
  <si>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</si>
  <si>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</si>
  <si>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</si>
  <si>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Распределение обязательной нагрузки по курсам и семестрам (час. в семестр)</t>
  </si>
  <si>
    <t>Максимальная учебная нагрузка</t>
  </si>
  <si>
    <t>Самостоятельная учебная нагрузка</t>
  </si>
  <si>
    <t>Обязательные учебные занятия</t>
  </si>
  <si>
    <t>ВСЕГО</t>
  </si>
  <si>
    <t>В том числе</t>
  </si>
  <si>
    <t>1 курс</t>
  </si>
  <si>
    <t>2 курс</t>
  </si>
  <si>
    <t>3 курс</t>
  </si>
  <si>
    <t>4 курс</t>
  </si>
  <si>
    <t>занятий в группах и потоках (лекций, семинаров, уроков)</t>
  </si>
  <si>
    <t>занятий в подгруппах (лаб. и практ. занятий)</t>
  </si>
  <si>
    <t>курсовых работ (проектов)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</si>
  <si>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</si>
  <si>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</si>
  <si>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</si>
  <si>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</si>
  <si>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</si>
  <si>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</si>
  <si>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-</t>
  </si>
  <si>
    <t xml:space="preserve">Иностранный язык </t>
  </si>
  <si>
    <t>ДЗ</t>
  </si>
  <si>
    <t>История</t>
  </si>
  <si>
    <t>Физическая культура</t>
  </si>
  <si>
    <t>З</t>
  </si>
  <si>
    <t>2 недели</t>
  </si>
  <si>
    <t>Время каникулярное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</si>
  <si>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</si>
  <si>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</si>
  <si>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</si>
  <si>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</si>
  <si>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</si>
  <si>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</si>
  <si>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</si>
  <si>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Культурология</t>
  </si>
  <si>
    <t>Менеджмент профессиональной деятельности</t>
  </si>
  <si>
    <t>Русский язык и культура речи</t>
  </si>
  <si>
    <t>Социальная психология</t>
  </si>
  <si>
    <t>ЕН.00</t>
  </si>
  <si>
    <t>ЕН.01</t>
  </si>
  <si>
    <t>Математика</t>
  </si>
  <si>
    <t>ЕН.02</t>
  </si>
  <si>
    <t>Информатика и информационно-коммуникационные технологии в профессиональной деятельности</t>
  </si>
  <si>
    <t>П.00</t>
  </si>
  <si>
    <t>Профессиональный учебный цикл</t>
  </si>
  <si>
    <t>ОП.00</t>
  </si>
  <si>
    <t>ОП.01</t>
  </si>
  <si>
    <t>Анатомия</t>
  </si>
  <si>
    <t>ОП.02</t>
  </si>
  <si>
    <t>Физиология с основами биохимии</t>
  </si>
  <si>
    <t>ОП.03</t>
  </si>
  <si>
    <t>Гигиенические основы физической культуры и спорта</t>
  </si>
  <si>
    <t>ОП.04</t>
  </si>
  <si>
    <t>Основы врачебного контроля</t>
  </si>
  <si>
    <t>ОП.05</t>
  </si>
  <si>
    <t>Педагогика</t>
  </si>
  <si>
    <t>ОП.06</t>
  </si>
  <si>
    <t>Психология</t>
  </si>
  <si>
    <t>ОП.07</t>
  </si>
  <si>
    <t>Теория и история физической культуры и спорта</t>
  </si>
  <si>
    <t>ОП.08</t>
  </si>
  <si>
    <t>Правовое обеспечение профессиональной деятельности</t>
  </si>
  <si>
    <t>ОП.09</t>
  </si>
  <si>
    <t>Основы биомеханики</t>
  </si>
  <si>
    <t>ОП.10</t>
  </si>
  <si>
    <t>Безопасность жизнедеятельности</t>
  </si>
  <si>
    <t>ПМ.00</t>
  </si>
  <si>
    <t>Профессиональные модули</t>
  </si>
  <si>
    <t>ПМ.01</t>
  </si>
  <si>
    <t>МДК.01.01</t>
  </si>
  <si>
    <t>Избранный вид спорта с методикой тренировки и руководства соревновательной деятельностью спортсменов</t>
  </si>
  <si>
    <t>Основы спортивной тренировки</t>
  </si>
  <si>
    <t>Спортивная медицина</t>
  </si>
  <si>
    <t>ПП 01</t>
  </si>
  <si>
    <t>Производственная практика (по профилю специальности)</t>
  </si>
  <si>
    <t>ПМ.02</t>
  </si>
  <si>
    <t>Организация физкультурно-спортивной деятельности различных групп населения</t>
  </si>
  <si>
    <t>МДК.02.01</t>
  </si>
  <si>
    <t>Базовые и новые виды физкультурно-спортивной деятельности с методикой оздоровительной тренировки</t>
  </si>
  <si>
    <t>Баскетбол</t>
  </si>
  <si>
    <t>Волейбол</t>
  </si>
  <si>
    <t>Гандбол</t>
  </si>
  <si>
    <t>Гимнастика</t>
  </si>
  <si>
    <t>Легкая атлетика</t>
  </si>
  <si>
    <t>Лыжный спорт</t>
  </si>
  <si>
    <t>Плавание</t>
  </si>
  <si>
    <t>Подвижные игры</t>
  </si>
  <si>
    <t>Софтбол</t>
  </si>
  <si>
    <t>Теннис</t>
  </si>
  <si>
    <t>Футбол</t>
  </si>
  <si>
    <t>МДК 02.02</t>
  </si>
  <si>
    <t>Организация физкультурно-спортивной работы</t>
  </si>
  <si>
    <t>МДК 02.03</t>
  </si>
  <si>
    <t>Лечебная физическая культура и массаж</t>
  </si>
  <si>
    <t>УП 01</t>
  </si>
  <si>
    <t>Учебная практика</t>
  </si>
  <si>
    <t>ПП 02</t>
  </si>
  <si>
    <t>ПМ.03</t>
  </si>
  <si>
    <t>Методическое обеспечение организации физкультурно-спортивной деятельности</t>
  </si>
  <si>
    <t>МДК 03.01</t>
  </si>
  <si>
    <t>Теоретические и прикладные аспекты методической работы педагога по физической культуре и спорту</t>
  </si>
  <si>
    <t>Комплексный контроль в подготовке спортсменов</t>
  </si>
  <si>
    <t>Валеология</t>
  </si>
  <si>
    <t>Технология управления спортивной подготовкой</t>
  </si>
  <si>
    <t>ПП 03</t>
  </si>
  <si>
    <t>ПДП 00</t>
  </si>
  <si>
    <t>Производственная (преддипломная практика)</t>
  </si>
  <si>
    <t>ВК.00</t>
  </si>
  <si>
    <t>дисциплин и МДК</t>
  </si>
  <si>
    <t>Государственная итоговая аттестация</t>
  </si>
  <si>
    <t>учебной практики</t>
  </si>
  <si>
    <t>*</t>
  </si>
  <si>
    <t>производст. практики / преддипл. практика</t>
  </si>
  <si>
    <t>4\4</t>
  </si>
  <si>
    <t>экзамены</t>
  </si>
  <si>
    <t>дифференцированных зачетов</t>
  </si>
  <si>
    <t>зачетов</t>
  </si>
  <si>
    <t xml:space="preserve">  Подготовка к ГИА</t>
  </si>
  <si>
    <t xml:space="preserve">  Практика преддипломная</t>
  </si>
  <si>
    <t>Общепрофессиональные дисциплины</t>
  </si>
  <si>
    <t>ОГСЭ.05</t>
  </si>
  <si>
    <t>ОГСЭ.06</t>
  </si>
  <si>
    <t>ОГСЭ.07</t>
  </si>
  <si>
    <t>ОГСЭ.08</t>
  </si>
  <si>
    <t>ОП.11</t>
  </si>
  <si>
    <t>Спортивное совершенствование в избранном виде спорта</t>
  </si>
  <si>
    <t>Теория, методика и история избранного вида спорта</t>
  </si>
  <si>
    <t>Фитнес-технологии</t>
  </si>
  <si>
    <t>Основы проектно-исследовательской деятельности в области образования, физической культуры и спорта</t>
  </si>
  <si>
    <t>Методическое обеспечение и технология физкультурно-спортивной деятельности</t>
  </si>
  <si>
    <t>УП 02</t>
  </si>
  <si>
    <t>Эк.Кв.</t>
  </si>
  <si>
    <t>ГИА.00</t>
  </si>
  <si>
    <t>ГИА.01</t>
  </si>
  <si>
    <t>Подготовка выпускной квалификационной работы</t>
  </si>
  <si>
    <t>Защита выпускной кваливиувционной работы</t>
  </si>
  <si>
    <t>ГИА.02</t>
  </si>
  <si>
    <t>Общий гуманитарный и социально-экономический учебный цикл</t>
  </si>
  <si>
    <t>Математический и общий естественнонаучный  учебный цикл</t>
  </si>
  <si>
    <t>ОП.12</t>
  </si>
  <si>
    <t>ОП.13</t>
  </si>
  <si>
    <t>ЭК.Кв.</t>
  </si>
  <si>
    <t>Основы эргогенических средств в спорте.Анидопинг.</t>
  </si>
  <si>
    <t xml:space="preserve">Спортивный отбор </t>
  </si>
  <si>
    <t xml:space="preserve">Производственная практика (по профилю специальности) </t>
  </si>
  <si>
    <t>4 недели</t>
  </si>
  <si>
    <t>6 недель</t>
  </si>
  <si>
    <t>34 недели</t>
  </si>
  <si>
    <t>Консультации на одного обучающегося 4 часов на каждый учебный год</t>
  </si>
  <si>
    <t>среднего общего образования</t>
  </si>
  <si>
    <t>заочная</t>
  </si>
  <si>
    <t>УП</t>
  </si>
  <si>
    <t>ПП</t>
  </si>
  <si>
    <t>Г</t>
  </si>
  <si>
    <t>самостоятельное изучение учебного материала</t>
  </si>
  <si>
    <t>лабораторно-экзаменационная сессия</t>
  </si>
  <si>
    <t>Всего часов обучения по учебным циклам ППССЗ</t>
  </si>
  <si>
    <t>Выпускная квалификационная работа</t>
  </si>
  <si>
    <t>часы отведенные на изучение дисциплины, перенесены на освоение МДК 01.01</t>
  </si>
  <si>
    <t>лабораторно-экзаменационные сессии</t>
  </si>
  <si>
    <t>Самостоятельное изучение учебного материала</t>
  </si>
  <si>
    <t>нед</t>
  </si>
  <si>
    <t xml:space="preserve">2. Сводные данные по бюджету времени </t>
  </si>
  <si>
    <t>подготовка ГИА</t>
  </si>
  <si>
    <t xml:space="preserve">1. График учебного процесса </t>
  </si>
  <si>
    <t>Приложение № 4 к ППССЗ 49.02.01. Физическая культура</t>
  </si>
  <si>
    <t>з</t>
  </si>
  <si>
    <t>"_____"_________________________2017г.</t>
  </si>
  <si>
    <t>Директор ГБПОУ МО "УОР №2"</t>
  </si>
  <si>
    <t>Подготовка выпускной квалификационнойработы  4 нед.</t>
  </si>
  <si>
    <t>Защита выпускной квалификационнойработы  2 нед</t>
  </si>
  <si>
    <t>Организация и проведение учебно-тренировочных занятий и руководство соревновательной деятельностью спортсменов избранном виде спорта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</si>
</sst>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6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10"/>
      <name val="Times New Roman"/>
      <family val="1"/>
    </font>
    <font>
      <sz val="9"/>
      <name val="Arial"/>
      <family val="2"/>
      <charset val="204"/>
    </font>
    <font>
      <sz val="16"/>
      <name val="Arial Cyr"/>
      <charset val="204"/>
    </font>
    <font>
      <i/>
      <sz val="10"/>
      <name val="Arial Cyr"/>
      <charset val="204"/>
    </font>
    <font>
      <i/>
      <sz val="14"/>
      <name val="Arial Cyr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sz val="9"/>
      <name val="Times New Roman"/>
      <family val="1"/>
    </font>
    <font>
      <sz val="9"/>
      <name val="Arial Cyr"/>
      <charset val="204"/>
    </font>
    <font>
      <sz val="11"/>
      <name val="Arial Cyr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Times New Roman"/>
      <family val="1"/>
      <charset val="204"/>
    </font>
    <font>
      <b/>
      <sz val="20"/>
      <name val="Arial"/>
      <family val="2"/>
      <charset val="204"/>
    </font>
    <font>
      <sz val="10"/>
      <name val="Arial Cyr"/>
      <family val="2"/>
      <charset val="204"/>
    </font>
    <font>
      <b/>
      <sz val="9"/>
      <name val="Arial"/>
      <family val="2"/>
      <charset val="204"/>
    </font>
    <font>
      <sz val="18"/>
      <name val="Times New Roman"/>
      <family val="1"/>
      <charset val="204"/>
    </font>
    <font>
      <sz val="11"/>
      <name val="Calibri"/>
      <family val="2"/>
      <scheme val="minor"/>
    </font>
    <font>
      <b/>
      <sz val="18"/>
      <name val="Arial"/>
      <family val="2"/>
      <charset val="204"/>
    </font>
    <font>
      <b/>
      <sz val="72"/>
      <name val="Times New Roman Cyr"/>
      <family val="1"/>
      <charset val="204"/>
    </font>
    <font>
      <b/>
      <i/>
      <sz val="14"/>
      <name val="Arial"/>
      <family val="2"/>
      <charset val="204"/>
    </font>
    <font>
      <i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9"/>
      <name val="Times New Roman"/>
      <family val="1"/>
    </font>
    <font>
      <b/>
      <sz val="9"/>
      <name val="Arial Cyr"/>
      <charset val="204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42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rgb="FF0070C0"/>
      </top>
      <bottom style="mediumDashed">
        <color rgb="FF0070C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thin">
        <color auto="1"/>
      </top>
      <bottom style="mediumDashed">
        <color rgb="FF0070C0"/>
      </bottom>
      <diagonal/>
    </border>
    <border>
      <left/>
      <right/>
      <top style="thin">
        <color auto="1"/>
      </top>
      <bottom style="mediumDashed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70C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/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mediumDashed">
        <color rgb="FF4F81BD"/>
      </top>
      <bottom style="mediumDashed">
        <color rgb="FF4F81BD"/>
      </bottom>
      <diagonal/>
    </border>
    <border>
      <left/>
      <right style="medium">
        <color auto="1"/>
      </right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Dashed">
        <color indexed="30"/>
      </bottom>
      <diagonal/>
    </border>
    <border>
      <left/>
      <right/>
      <top style="thin">
        <color indexed="64"/>
      </top>
      <bottom style="mediumDashed">
        <color indexed="30"/>
      </bottom>
      <diagonal/>
    </border>
    <border>
      <left/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/>
      <right/>
      <top style="mediumDashed">
        <color rgb="FF0070C0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ed">
        <color rgb="FF0070C0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 style="medium">
        <color auto="1"/>
      </right>
      <top/>
      <bottom style="mediumDashed">
        <color rgb="FF0070C0"/>
      </bottom>
      <diagonal/>
    </border>
    <border>
      <left style="medium">
        <color auto="1"/>
      </left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/>
      <top/>
      <bottom style="mediumDashed">
        <color rgb="FF0070C0"/>
      </bottom>
      <diagonal/>
    </border>
    <border>
      <left/>
      <right/>
      <top/>
      <bottom style="mediumDashed">
        <color rgb="FF0070C0"/>
      </bottom>
      <diagonal/>
    </border>
    <border>
      <left style="medium">
        <color auto="1"/>
      </left>
      <right/>
      <top/>
      <bottom style="mediumDashed">
        <color rgb="FF0070C0"/>
      </bottom>
      <diagonal/>
    </border>
    <border>
      <left/>
      <right style="medium">
        <color auto="1"/>
      </right>
      <top/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mediumDashed">
        <color theme="3"/>
      </top>
      <bottom style="mediumDashed">
        <color theme="3"/>
      </bottom>
      <diagonal/>
    </border>
    <border>
      <left style="thin">
        <color auto="1"/>
      </left>
      <right/>
      <top style="mediumDashed">
        <color theme="3"/>
      </top>
      <bottom style="mediumDashed">
        <color theme="3"/>
      </bottom>
      <diagonal/>
    </border>
    <border>
      <left/>
      <right/>
      <top style="mediumDashed">
        <color theme="3"/>
      </top>
      <bottom style="mediumDashed">
        <color theme="3"/>
      </bottom>
      <diagonal/>
    </border>
    <border>
      <left/>
      <right style="thin">
        <color auto="1"/>
      </right>
      <top style="mediumDashed">
        <color theme="3"/>
      </top>
      <bottom style="mediumDashed">
        <color theme="3"/>
      </bottom>
      <diagonal/>
    </border>
    <border>
      <left style="medium">
        <color auto="1"/>
      </left>
      <right/>
      <top style="mediumDashed">
        <color theme="3"/>
      </top>
      <bottom style="mediumDashed">
        <color theme="3"/>
      </bottom>
      <diagonal/>
    </border>
    <border>
      <left/>
      <right style="medium">
        <color auto="1"/>
      </right>
      <top style="mediumDashed">
        <color theme="3"/>
      </top>
      <bottom style="mediumDashed">
        <color theme="3"/>
      </bottom>
      <diagonal/>
    </border>
    <border>
      <left style="thin">
        <color auto="1"/>
      </left>
      <right/>
      <top style="mediumDashed">
        <color rgb="FF0070C0"/>
      </top>
      <bottom/>
      <diagonal/>
    </border>
    <border>
      <left/>
      <right style="medium">
        <color auto="1"/>
      </right>
      <top style="mediumDashed">
        <color rgb="FF0070C0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4" fillId="0" borderId="0"/>
    <xf numFmtId="0" fontId="60" fillId="0" borderId="0"/>
  </cellStyleXfs>
  <cellXfs count="89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11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46" fillId="11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vertical="distributed"/>
    </xf>
    <xf numFmtId="0" fontId="1" fillId="0" borderId="0" xfId="0" applyNumberFormat="1" applyFont="1" applyFill="1" applyBorder="1" applyAlignment="1" applyProtection="1">
      <alignment vertical="distributed"/>
    </xf>
    <xf numFmtId="0" fontId="40" fillId="0" borderId="0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27" fillId="0" borderId="0" xfId="0" applyNumberFormat="1" applyFont="1" applyFill="1" applyBorder="1" applyAlignment="1" applyProtection="1"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0" fontId="19" fillId="0" borderId="0" xfId="0" applyNumberFormat="1" applyFont="1" applyFill="1" applyBorder="1" applyAlignment="1" applyProtection="1">
      <protection hidden="1"/>
    </xf>
    <xf numFmtId="0" fontId="19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protection hidden="1"/>
    </xf>
    <xf numFmtId="1" fontId="28" fillId="0" borderId="0" xfId="0" applyNumberFormat="1" applyFont="1" applyFill="1" applyBorder="1" applyAlignment="1" applyProtection="1">
      <protection locked="0"/>
    </xf>
    <xf numFmtId="0" fontId="21" fillId="0" borderId="0" xfId="0" applyNumberFormat="1" applyFont="1" applyFill="1" applyBorder="1" applyAlignment="1" applyProtection="1">
      <protection hidden="1"/>
    </xf>
    <xf numFmtId="49" fontId="41" fillId="0" borderId="0" xfId="0" applyNumberFormat="1" applyFont="1" applyFill="1" applyBorder="1" applyAlignment="1" applyProtection="1">
      <alignment vertical="top" wrapText="1"/>
      <protection locked="0"/>
    </xf>
    <xf numFmtId="49" fontId="19" fillId="0" borderId="0" xfId="0" applyNumberFormat="1" applyFont="1" applyFill="1" applyBorder="1" applyAlignment="1" applyProtection="1">
      <protection hidden="1"/>
    </xf>
    <xf numFmtId="49" fontId="37" fillId="0" borderId="0" xfId="0" applyNumberFormat="1" applyFont="1" applyFill="1" applyBorder="1" applyAlignment="1" applyProtection="1">
      <protection hidden="1"/>
    </xf>
    <xf numFmtId="0" fontId="41" fillId="0" borderId="0" xfId="0" applyNumberFormat="1" applyFont="1" applyFill="1" applyBorder="1" applyAlignment="1" applyProtection="1">
      <alignment vertical="top" wrapText="1"/>
      <protection locked="0"/>
    </xf>
    <xf numFmtId="0" fontId="35" fillId="0" borderId="0" xfId="0" applyNumberFormat="1" applyFont="1" applyFill="1" applyBorder="1" applyAlignment="1" applyProtection="1">
      <alignment vertical="center"/>
      <protection hidden="1"/>
    </xf>
    <xf numFmtId="49" fontId="41" fillId="0" borderId="0" xfId="0" applyNumberFormat="1" applyFont="1" applyFill="1" applyBorder="1" applyAlignment="1" applyProtection="1">
      <alignment vertical="center"/>
      <protection hidden="1"/>
    </xf>
    <xf numFmtId="0" fontId="21" fillId="0" borderId="0" xfId="0" applyNumberFormat="1" applyFont="1" applyFill="1" applyBorder="1" applyAlignment="1" applyProtection="1">
      <alignment wrapText="1"/>
      <protection hidden="1"/>
    </xf>
    <xf numFmtId="0" fontId="40" fillId="0" borderId="0" xfId="0" applyNumberFormat="1" applyFont="1" applyFill="1" applyBorder="1" applyAlignment="1" applyProtection="1">
      <alignment wrapText="1"/>
      <protection hidden="1"/>
    </xf>
    <xf numFmtId="0" fontId="26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0" fillId="7" borderId="12" xfId="0" applyNumberFormat="1" applyFont="1" applyFill="1" applyBorder="1" applyAlignment="1" applyProtection="1">
      <alignment horizontal="center" vertical="distributed" wrapText="1"/>
    </xf>
    <xf numFmtId="0" fontId="10" fillId="7" borderId="12" xfId="0" applyNumberFormat="1" applyFont="1" applyFill="1" applyBorder="1" applyAlignment="1" applyProtection="1">
      <alignment horizontal="center" vertical="distributed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distributed"/>
    </xf>
    <xf numFmtId="0" fontId="4" fillId="0" borderId="13" xfId="0" applyNumberFormat="1" applyFont="1" applyFill="1" applyBorder="1" applyAlignment="1" applyProtection="1">
      <alignment horizontal="center" vertical="distributed"/>
    </xf>
    <xf numFmtId="0" fontId="6" fillId="0" borderId="13" xfId="0" applyNumberFormat="1" applyFont="1" applyFill="1" applyBorder="1" applyAlignment="1" applyProtection="1">
      <alignment horizontal="center" vertical="distributed"/>
    </xf>
    <xf numFmtId="0" fontId="1" fillId="0" borderId="13" xfId="0" applyNumberFormat="1" applyFont="1" applyFill="1" applyBorder="1" applyAlignment="1" applyProtection="1"/>
    <xf numFmtId="0" fontId="7" fillId="0" borderId="13" xfId="0" applyNumberFormat="1" applyFont="1" applyFill="1" applyBorder="1" applyAlignment="1" applyProtection="1">
      <alignment horizontal="center" vertical="distributed"/>
    </xf>
    <xf numFmtId="0" fontId="2" fillId="0" borderId="0" xfId="0" applyNumberFormat="1" applyFont="1" applyFill="1" applyBorder="1" applyAlignment="1" applyProtection="1">
      <alignment horizontal="center" vertical="distributed"/>
    </xf>
    <xf numFmtId="0" fontId="4" fillId="0" borderId="0" xfId="0" applyNumberFormat="1" applyFont="1" applyFill="1" applyBorder="1" applyAlignment="1" applyProtection="1">
      <alignment horizontal="center" vertical="distributed"/>
    </xf>
    <xf numFmtId="0" fontId="6" fillId="0" borderId="0" xfId="0" applyNumberFormat="1" applyFont="1" applyFill="1" applyBorder="1" applyAlignment="1" applyProtection="1">
      <alignment horizontal="center" vertical="distributed"/>
    </xf>
    <xf numFmtId="0" fontId="7" fillId="0" borderId="0" xfId="0" applyNumberFormat="1" applyFont="1" applyFill="1" applyBorder="1" applyAlignment="1" applyProtection="1">
      <alignment horizontal="center" vertical="distributed"/>
    </xf>
    <xf numFmtId="0" fontId="8" fillId="0" borderId="0" xfId="0" applyNumberFormat="1" applyFont="1" applyFill="1" applyBorder="1" applyAlignment="1" applyProtection="1">
      <alignment horizontal="center" vertical="distributed"/>
    </xf>
    <xf numFmtId="0" fontId="18" fillId="0" borderId="0" xfId="0" applyNumberFormat="1" applyFont="1" applyFill="1" applyBorder="1" applyAlignment="1" applyProtection="1">
      <alignment wrapText="1"/>
    </xf>
    <xf numFmtId="0" fontId="2" fillId="0" borderId="8" xfId="0" applyNumberFormat="1" applyFont="1" applyFill="1" applyBorder="1" applyAlignment="1" applyProtection="1">
      <alignment vertical="distributed"/>
    </xf>
    <xf numFmtId="0" fontId="2" fillId="15" borderId="31" xfId="0" applyNumberFormat="1" applyFont="1" applyFill="1" applyBorder="1" applyAlignment="1" applyProtection="1">
      <alignment horizontal="center" vertical="center"/>
    </xf>
    <xf numFmtId="0" fontId="2" fillId="3" borderId="54" xfId="0" applyNumberFormat="1" applyFont="1" applyFill="1" applyBorder="1" applyAlignment="1" applyProtection="1">
      <alignment horizontal="center" vertical="center"/>
    </xf>
    <xf numFmtId="0" fontId="2" fillId="17" borderId="5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distributed"/>
    </xf>
    <xf numFmtId="0" fontId="2" fillId="18" borderId="31" xfId="0" applyNumberFormat="1" applyFont="1" applyFill="1" applyBorder="1" applyAlignment="1" applyProtection="1">
      <alignment horizontal="center" vertical="center"/>
    </xf>
    <xf numFmtId="0" fontId="2" fillId="19" borderId="31" xfId="0" applyNumberFormat="1" applyFont="1" applyFill="1" applyBorder="1" applyAlignment="1" applyProtection="1">
      <alignment horizontal="center" vertical="center"/>
    </xf>
    <xf numFmtId="0" fontId="2" fillId="5" borderId="31" xfId="0" applyNumberFormat="1" applyFont="1" applyFill="1" applyBorder="1" applyAlignment="1" applyProtection="1">
      <alignment horizontal="distributed" vertical="distributed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/>
    <xf numFmtId="0" fontId="1" fillId="0" borderId="50" xfId="0" applyNumberFormat="1" applyFont="1" applyFill="1" applyBorder="1" applyAlignment="1" applyProtection="1"/>
    <xf numFmtId="0" fontId="1" fillId="0" borderId="49" xfId="0" applyNumberFormat="1" applyFont="1" applyFill="1" applyBorder="1" applyAlignment="1" applyProtection="1"/>
    <xf numFmtId="0" fontId="9" fillId="0" borderId="49" xfId="0" applyNumberFormat="1" applyFont="1" applyFill="1" applyBorder="1" applyAlignment="1" applyProtection="1"/>
    <xf numFmtId="0" fontId="1" fillId="0" borderId="55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31" fillId="11" borderId="47" xfId="0" applyNumberFormat="1" applyFont="1" applyFill="1" applyBorder="1" applyAlignment="1" applyProtection="1">
      <alignment horizontal="center" vertical="center" wrapText="1"/>
    </xf>
    <xf numFmtId="0" fontId="31" fillId="11" borderId="61" xfId="0" applyNumberFormat="1" applyFont="1" applyFill="1" applyBorder="1" applyAlignment="1" applyProtection="1">
      <alignment horizontal="center" vertical="center" wrapText="1"/>
    </xf>
    <xf numFmtId="0" fontId="47" fillId="0" borderId="0" xfId="0" applyFont="1"/>
    <xf numFmtId="0" fontId="2" fillId="0" borderId="32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/>
    <xf numFmtId="14" fontId="50" fillId="0" borderId="0" xfId="0" applyNumberFormat="1" applyFont="1" applyFill="1" applyBorder="1" applyAlignment="1" applyProtection="1">
      <alignment vertical="center"/>
      <protection locked="0"/>
    </xf>
    <xf numFmtId="14" fontId="36" fillId="0" borderId="0" xfId="0" applyNumberFormat="1" applyFont="1" applyFill="1" applyBorder="1" applyAlignment="1" applyProtection="1">
      <alignment vertical="center"/>
      <protection locked="0"/>
    </xf>
    <xf numFmtId="0" fontId="51" fillId="0" borderId="0" xfId="0" applyNumberFormat="1" applyFont="1" applyFill="1" applyBorder="1" applyAlignment="1" applyProtection="1">
      <alignment shrinkToFit="1"/>
      <protection hidden="1"/>
    </xf>
    <xf numFmtId="49" fontId="52" fillId="0" borderId="0" xfId="0" applyNumberFormat="1" applyFont="1" applyFill="1" applyBorder="1" applyAlignment="1" applyProtection="1">
      <protection hidden="1"/>
    </xf>
    <xf numFmtId="1" fontId="33" fillId="13" borderId="34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0" applyNumberFormat="1" applyFont="1" applyFill="1" applyBorder="1" applyAlignment="1" applyProtection="1">
      <alignment horizontal="distributed" vertical="distributed"/>
    </xf>
    <xf numFmtId="0" fontId="23" fillId="7" borderId="61" xfId="0" applyNumberFormat="1" applyFont="1" applyFill="1" applyBorder="1" applyAlignment="1" applyProtection="1">
      <alignment horizontal="center" vertical="distributed" wrapText="1"/>
    </xf>
    <xf numFmtId="0" fontId="1" fillId="7" borderId="32" xfId="0" applyNumberFormat="1" applyFont="1" applyFill="1" applyBorder="1" applyAlignment="1" applyProtection="1">
      <alignment vertical="center"/>
    </xf>
    <xf numFmtId="0" fontId="1" fillId="7" borderId="46" xfId="0" applyNumberFormat="1" applyFont="1" applyFill="1" applyBorder="1" applyAlignment="1" applyProtection="1">
      <alignment vertical="center"/>
    </xf>
    <xf numFmtId="0" fontId="1" fillId="7" borderId="45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vertical="center"/>
    </xf>
    <xf numFmtId="0" fontId="23" fillId="0" borderId="61" xfId="0" applyNumberFormat="1" applyFont="1" applyFill="1" applyBorder="1" applyAlignment="1" applyProtection="1">
      <alignment horizontal="center" vertical="distributed" wrapText="1"/>
    </xf>
    <xf numFmtId="0" fontId="31" fillId="11" borderId="31" xfId="0" applyNumberFormat="1" applyFont="1" applyFill="1" applyBorder="1" applyAlignment="1" applyProtection="1">
      <alignment horizontal="center" vertical="center" wrapText="1"/>
    </xf>
    <xf numFmtId="0" fontId="31" fillId="11" borderId="67" xfId="0" applyNumberFormat="1" applyFont="1" applyFill="1" applyBorder="1" applyAlignment="1" applyProtection="1">
      <alignment horizontal="center" vertical="center" wrapText="1"/>
    </xf>
    <xf numFmtId="0" fontId="1" fillId="0" borderId="68" xfId="0" applyNumberFormat="1" applyFont="1" applyFill="1" applyBorder="1" applyAlignment="1" applyProtection="1">
      <alignment horizontal="center" vertical="center"/>
    </xf>
    <xf numFmtId="0" fontId="31" fillId="11" borderId="69" xfId="0" applyNumberFormat="1" applyFont="1" applyFill="1" applyBorder="1" applyAlignment="1" applyProtection="1">
      <alignment horizontal="center" vertical="center" wrapText="1"/>
    </xf>
    <xf numFmtId="0" fontId="31" fillId="11" borderId="68" xfId="0" applyNumberFormat="1" applyFont="1" applyFill="1" applyBorder="1" applyAlignment="1" applyProtection="1">
      <alignment horizontal="center" vertical="center" wrapText="1"/>
    </xf>
    <xf numFmtId="0" fontId="31" fillId="11" borderId="70" xfId="0" applyNumberFormat="1" applyFont="1" applyFill="1" applyBorder="1" applyAlignment="1" applyProtection="1">
      <alignment horizontal="center" vertical="center" wrapText="1"/>
    </xf>
    <xf numFmtId="0" fontId="1" fillId="0" borderId="61" xfId="0" applyNumberFormat="1" applyFont="1" applyFill="1" applyBorder="1" applyAlignment="1" applyProtection="1">
      <alignment horizontal="center" vertical="center"/>
    </xf>
    <xf numFmtId="0" fontId="23" fillId="0" borderId="114" xfId="0" applyNumberFormat="1" applyFont="1" applyFill="1" applyBorder="1" applyAlignment="1" applyProtection="1">
      <alignment horizontal="center" vertical="distributed" wrapText="1"/>
    </xf>
    <xf numFmtId="0" fontId="24" fillId="11" borderId="69" xfId="0" applyNumberFormat="1" applyFont="1" applyFill="1" applyBorder="1" applyAlignment="1" applyProtection="1">
      <alignment horizontal="center" vertical="center" wrapText="1"/>
    </xf>
    <xf numFmtId="0" fontId="32" fillId="7" borderId="32" xfId="0" applyNumberFormat="1" applyFont="1" applyFill="1" applyBorder="1" applyAlignment="1" applyProtection="1">
      <alignment vertical="center"/>
    </xf>
    <xf numFmtId="0" fontId="32" fillId="7" borderId="46" xfId="0" applyNumberFormat="1" applyFont="1" applyFill="1" applyBorder="1" applyAlignment="1" applyProtection="1">
      <alignment vertical="center"/>
    </xf>
    <xf numFmtId="0" fontId="32" fillId="7" borderId="45" xfId="0" applyNumberFormat="1" applyFont="1" applyFill="1" applyBorder="1" applyAlignment="1" applyProtection="1">
      <alignment vertical="center"/>
    </xf>
    <xf numFmtId="0" fontId="42" fillId="11" borderId="31" xfId="0" applyNumberFormat="1" applyFont="1" applyFill="1" applyBorder="1" applyAlignment="1" applyProtection="1">
      <alignment horizontal="center" vertical="center" wrapText="1"/>
    </xf>
    <xf numFmtId="0" fontId="42" fillId="11" borderId="47" xfId="0" applyNumberFormat="1" applyFont="1" applyFill="1" applyBorder="1" applyAlignment="1" applyProtection="1">
      <alignment horizontal="center" vertical="center" wrapText="1"/>
    </xf>
    <xf numFmtId="0" fontId="42" fillId="11" borderId="71" xfId="0" applyNumberFormat="1" applyFont="1" applyFill="1" applyBorder="1" applyAlignment="1" applyProtection="1">
      <alignment horizontal="center" vertical="center" wrapText="1"/>
    </xf>
    <xf numFmtId="0" fontId="42" fillId="0" borderId="32" xfId="0" applyNumberFormat="1" applyFont="1" applyFill="1" applyBorder="1" applyAlignment="1" applyProtection="1">
      <alignment horizontal="center" vertical="center"/>
    </xf>
    <xf numFmtId="0" fontId="42" fillId="11" borderId="68" xfId="0" applyNumberFormat="1" applyFont="1" applyFill="1" applyBorder="1" applyAlignment="1" applyProtection="1">
      <alignment horizontal="center" vertical="center" wrapText="1"/>
    </xf>
    <xf numFmtId="0" fontId="42" fillId="11" borderId="69" xfId="0" applyNumberFormat="1" applyFont="1" applyFill="1" applyBorder="1" applyAlignment="1" applyProtection="1">
      <alignment horizontal="center" vertical="center" wrapText="1"/>
    </xf>
    <xf numFmtId="0" fontId="2" fillId="11" borderId="70" xfId="0" applyNumberFormat="1" applyFont="1" applyFill="1" applyBorder="1" applyAlignment="1" applyProtection="1">
      <alignment horizontal="center" vertical="center" wrapText="1"/>
    </xf>
    <xf numFmtId="0" fontId="2" fillId="0" borderId="68" xfId="0" applyNumberFormat="1" applyFont="1" applyFill="1" applyBorder="1" applyAlignment="1" applyProtection="1">
      <alignment horizontal="center" vertical="center"/>
    </xf>
    <xf numFmtId="0" fontId="42" fillId="11" borderId="70" xfId="0" applyNumberFormat="1" applyFont="1" applyFill="1" applyBorder="1" applyAlignment="1" applyProtection="1">
      <alignment horizontal="center" vertical="center" wrapText="1"/>
    </xf>
    <xf numFmtId="0" fontId="31" fillId="11" borderId="72" xfId="0" applyNumberFormat="1" applyFont="1" applyFill="1" applyBorder="1" applyAlignment="1" applyProtection="1">
      <alignment horizontal="center" vertical="center" wrapText="1"/>
    </xf>
    <xf numFmtId="0" fontId="31" fillId="11" borderId="73" xfId="0" applyNumberFormat="1" applyFont="1" applyFill="1" applyBorder="1" applyAlignment="1" applyProtection="1">
      <alignment horizontal="center" vertical="center" wrapText="1"/>
    </xf>
    <xf numFmtId="0" fontId="31" fillId="11" borderId="71" xfId="0" applyNumberFormat="1" applyFont="1" applyFill="1" applyBorder="1" applyAlignment="1" applyProtection="1">
      <alignment horizontal="center" vertical="center" wrapText="1"/>
    </xf>
    <xf numFmtId="0" fontId="32" fillId="0" borderId="73" xfId="0" applyNumberFormat="1" applyFont="1" applyFill="1" applyBorder="1" applyAlignment="1" applyProtection="1">
      <alignment horizontal="center" vertical="center"/>
    </xf>
    <xf numFmtId="0" fontId="31" fillId="11" borderId="74" xfId="0" applyNumberFormat="1" applyFont="1" applyFill="1" applyBorder="1" applyAlignment="1" applyProtection="1">
      <alignment horizontal="center" vertical="center" wrapText="1"/>
    </xf>
    <xf numFmtId="0" fontId="32" fillId="0" borderId="72" xfId="0" applyNumberFormat="1" applyFont="1" applyFill="1" applyBorder="1" applyAlignment="1" applyProtection="1">
      <alignment horizontal="center" vertical="center"/>
    </xf>
    <xf numFmtId="0" fontId="23" fillId="0" borderId="114" xfId="0" applyNumberFormat="1" applyFont="1" applyFill="1" applyBorder="1" applyAlignment="1" applyProtection="1">
      <alignment horizontal="center" vertical="distributed"/>
    </xf>
    <xf numFmtId="0" fontId="1" fillId="0" borderId="110" xfId="0" applyNumberFormat="1" applyFont="1" applyFill="1" applyBorder="1" applyAlignment="1" applyProtection="1">
      <alignment horizontal="center"/>
    </xf>
    <xf numFmtId="0" fontId="31" fillId="11" borderId="113" xfId="0" applyNumberFormat="1" applyFont="1" applyFill="1" applyBorder="1" applyAlignment="1" applyProtection="1">
      <alignment horizontal="center" vertical="center" wrapText="1"/>
    </xf>
    <xf numFmtId="0" fontId="31" fillId="11" borderId="46" xfId="0" applyNumberFormat="1" applyFont="1" applyFill="1" applyBorder="1" applyAlignment="1" applyProtection="1">
      <alignment horizontal="center" vertical="center" wrapText="1"/>
    </xf>
    <xf numFmtId="0" fontId="29" fillId="11" borderId="114" xfId="0" applyNumberFormat="1" applyFont="1" applyFill="1" applyBorder="1" applyAlignment="1" applyProtection="1">
      <alignment vertical="center" wrapText="1"/>
    </xf>
    <xf numFmtId="0" fontId="31" fillId="11" borderId="111" xfId="0" applyNumberFormat="1" applyFont="1" applyFill="1" applyBorder="1" applyAlignment="1" applyProtection="1">
      <alignment horizontal="center" vertical="center" wrapText="1"/>
    </xf>
    <xf numFmtId="0" fontId="1" fillId="9" borderId="7" xfId="0" applyNumberFormat="1" applyFont="1" applyFill="1" applyBorder="1" applyAlignment="1" applyProtection="1">
      <alignment vertical="center"/>
    </xf>
    <xf numFmtId="0" fontId="1" fillId="9" borderId="0" xfId="0" applyNumberFormat="1" applyFont="1" applyFill="1" applyBorder="1" applyAlignment="1" applyProtection="1">
      <alignment vertical="center"/>
    </xf>
    <xf numFmtId="0" fontId="1" fillId="9" borderId="27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31" fillId="11" borderId="114" xfId="0" applyNumberFormat="1" applyFont="1" applyFill="1" applyBorder="1" applyAlignment="1" applyProtection="1">
      <alignment vertical="center" wrapText="1"/>
    </xf>
    <xf numFmtId="0" fontId="1" fillId="9" borderId="113" xfId="0" applyNumberFormat="1" applyFont="1" applyFill="1" applyBorder="1" applyAlignment="1" applyProtection="1">
      <alignment vertical="center"/>
    </xf>
    <xf numFmtId="0" fontId="1" fillId="9" borderId="46" xfId="0" applyNumberFormat="1" applyFont="1" applyFill="1" applyBorder="1" applyAlignment="1" applyProtection="1">
      <alignment vertical="center"/>
    </xf>
    <xf numFmtId="0" fontId="1" fillId="9" borderId="115" xfId="0" applyNumberFormat="1" applyFont="1" applyFill="1" applyBorder="1" applyAlignment="1" applyProtection="1">
      <alignment vertical="center"/>
    </xf>
    <xf numFmtId="0" fontId="16" fillId="0" borderId="7" xfId="0" applyNumberFormat="1" applyFont="1" applyFill="1" applyBorder="1" applyAlignment="1" applyProtection="1"/>
    <xf numFmtId="0" fontId="17" fillId="21" borderId="61" xfId="0" applyNumberFormat="1" applyFont="1" applyFill="1" applyBorder="1" applyAlignment="1" applyProtection="1">
      <alignment horizontal="center" vertical="distributed" wrapText="1"/>
    </xf>
    <xf numFmtId="0" fontId="14" fillId="21" borderId="32" xfId="0" applyNumberFormat="1" applyFont="1" applyFill="1" applyBorder="1" applyAlignment="1" applyProtection="1">
      <alignment vertical="center"/>
    </xf>
    <xf numFmtId="0" fontId="14" fillId="21" borderId="46" xfId="0" applyNumberFormat="1" applyFont="1" applyFill="1" applyBorder="1" applyAlignment="1" applyProtection="1">
      <alignment vertical="center"/>
    </xf>
    <xf numFmtId="0" fontId="14" fillId="21" borderId="45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16" fillId="0" borderId="8" xfId="0" applyNumberFormat="1" applyFont="1" applyFill="1" applyBorder="1" applyAlignment="1" applyProtection="1"/>
    <xf numFmtId="0" fontId="55" fillId="0" borderId="0" xfId="0" applyFont="1"/>
    <xf numFmtId="0" fontId="23" fillId="8" borderId="121" xfId="0" applyNumberFormat="1" applyFont="1" applyFill="1" applyBorder="1" applyAlignment="1" applyProtection="1">
      <alignment horizontal="center" vertical="distributed" wrapText="1"/>
    </xf>
    <xf numFmtId="0" fontId="21" fillId="8" borderId="124" xfId="0" applyNumberFormat="1" applyFont="1" applyFill="1" applyBorder="1" applyAlignment="1" applyProtection="1">
      <alignment vertical="center" wrapText="1"/>
    </xf>
    <xf numFmtId="0" fontId="21" fillId="8" borderId="135" xfId="0" applyNumberFormat="1" applyFont="1" applyFill="1" applyBorder="1" applyAlignment="1" applyProtection="1">
      <alignment vertical="center" wrapText="1"/>
    </xf>
    <xf numFmtId="0" fontId="21" fillId="8" borderId="129" xfId="0" applyNumberFormat="1" applyFont="1" applyFill="1" applyBorder="1" applyAlignment="1" applyProtection="1">
      <alignment vertical="center" wrapText="1"/>
    </xf>
    <xf numFmtId="0" fontId="21" fillId="8" borderId="122" xfId="0" applyNumberFormat="1" applyFont="1" applyFill="1" applyBorder="1" applyAlignment="1" applyProtection="1">
      <alignment vertical="center" wrapText="1"/>
    </xf>
    <xf numFmtId="0" fontId="21" fillId="8" borderId="121" xfId="0" applyNumberFormat="1" applyFont="1" applyFill="1" applyBorder="1" applyAlignment="1" applyProtection="1">
      <alignment vertical="center" wrapText="1"/>
    </xf>
    <xf numFmtId="0" fontId="45" fillId="8" borderId="122" xfId="0" applyNumberFormat="1" applyFont="1" applyFill="1" applyBorder="1" applyAlignment="1" applyProtection="1">
      <alignment vertical="center" wrapText="1"/>
    </xf>
    <xf numFmtId="0" fontId="23" fillId="0" borderId="14" xfId="0" applyNumberFormat="1" applyFont="1" applyFill="1" applyBorder="1" applyAlignment="1" applyProtection="1">
      <alignment vertical="distributed"/>
    </xf>
    <xf numFmtId="0" fontId="2" fillId="11" borderId="95" xfId="0" applyNumberFormat="1" applyFont="1" applyFill="1" applyBorder="1" applyAlignment="1" applyProtection="1">
      <alignment horizontal="center" vertical="center" wrapText="1"/>
    </xf>
    <xf numFmtId="0" fontId="2" fillId="11" borderId="96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11" borderId="94" xfId="0" applyNumberFormat="1" applyFont="1" applyFill="1" applyBorder="1" applyAlignment="1" applyProtection="1">
      <alignment horizontal="center" vertical="center" wrapText="1"/>
    </xf>
    <xf numFmtId="0" fontId="2" fillId="11" borderId="18" xfId="0" applyNumberFormat="1" applyFont="1" applyFill="1" applyBorder="1" applyAlignment="1" applyProtection="1">
      <alignment vertical="center" wrapText="1"/>
    </xf>
    <xf numFmtId="0" fontId="2" fillId="11" borderId="0" xfId="0" applyNumberFormat="1" applyFont="1" applyFill="1" applyBorder="1" applyAlignment="1" applyProtection="1">
      <alignment horizontal="center" vertical="center" wrapText="1"/>
    </xf>
    <xf numFmtId="0" fontId="23" fillId="0" borderId="109" xfId="0" applyNumberFormat="1" applyFont="1" applyFill="1" applyBorder="1" applyAlignment="1" applyProtection="1">
      <alignment vertical="distributed"/>
    </xf>
    <xf numFmtId="0" fontId="31" fillId="11" borderId="110" xfId="0" applyNumberFormat="1" applyFont="1" applyFill="1" applyBorder="1" applyAlignment="1" applyProtection="1">
      <alignment horizontal="center" vertical="center" wrapText="1"/>
    </xf>
    <xf numFmtId="0" fontId="31" fillId="11" borderId="114" xfId="0" applyNumberFormat="1" applyFont="1" applyFill="1" applyBorder="1" applyAlignment="1" applyProtection="1">
      <alignment horizontal="center" vertical="center" wrapText="1"/>
    </xf>
    <xf numFmtId="0" fontId="29" fillId="11" borderId="62" xfId="0" applyNumberFormat="1" applyFont="1" applyFill="1" applyBorder="1" applyAlignment="1" applyProtection="1">
      <alignment vertical="center" wrapText="1"/>
    </xf>
    <xf numFmtId="0" fontId="31" fillId="11" borderId="49" xfId="0" applyNumberFormat="1" applyFont="1" applyFill="1" applyBorder="1" applyAlignment="1" applyProtection="1">
      <alignment horizontal="center" vertical="center" wrapText="1"/>
    </xf>
    <xf numFmtId="0" fontId="42" fillId="0" borderId="113" xfId="0" applyNumberFormat="1" applyFont="1" applyFill="1" applyBorder="1" applyAlignment="1" applyProtection="1">
      <alignment horizontal="center" vertical="center"/>
    </xf>
    <xf numFmtId="0" fontId="13" fillId="11" borderId="11" xfId="0" applyNumberFormat="1" applyFont="1" applyFill="1" applyBorder="1" applyAlignment="1" applyProtection="1">
      <alignment horizontal="left" vertical="center" wrapText="1"/>
    </xf>
    <xf numFmtId="0" fontId="1" fillId="0" borderId="111" xfId="0" applyNumberFormat="1" applyFont="1" applyFill="1" applyBorder="1" applyAlignment="1" applyProtection="1">
      <alignment horizontal="center"/>
    </xf>
    <xf numFmtId="0" fontId="29" fillId="11" borderId="55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0" fontId="23" fillId="8" borderId="116" xfId="0" applyNumberFormat="1" applyFont="1" applyFill="1" applyBorder="1" applyAlignment="1" applyProtection="1">
      <alignment horizontal="center" vertical="distributed" wrapText="1"/>
    </xf>
    <xf numFmtId="0" fontId="21" fillId="8" borderId="117" xfId="0" applyNumberFormat="1" applyFont="1" applyFill="1" applyBorder="1" applyAlignment="1" applyProtection="1">
      <alignment vertical="center" wrapText="1"/>
    </xf>
    <xf numFmtId="0" fontId="21" fillId="8" borderId="136" xfId="0" applyNumberFormat="1" applyFont="1" applyFill="1" applyBorder="1" applyAlignment="1" applyProtection="1">
      <alignment vertical="center" wrapText="1"/>
    </xf>
    <xf numFmtId="0" fontId="45" fillId="8" borderId="93" xfId="0" applyNumberFormat="1" applyFont="1" applyFill="1" applyBorder="1" applyAlignment="1" applyProtection="1">
      <alignment vertical="center" wrapText="1"/>
    </xf>
    <xf numFmtId="0" fontId="45" fillId="8" borderId="90" xfId="0" applyNumberFormat="1" applyFont="1" applyFill="1" applyBorder="1" applyAlignment="1" applyProtection="1">
      <alignment vertical="center" wrapText="1"/>
    </xf>
    <xf numFmtId="0" fontId="45" fillId="8" borderId="116" xfId="0" applyNumberFormat="1" applyFont="1" applyFill="1" applyBorder="1" applyAlignment="1" applyProtection="1">
      <alignment vertical="center" wrapText="1"/>
    </xf>
    <xf numFmtId="0" fontId="21" fillId="8" borderId="93" xfId="0" applyNumberFormat="1" applyFont="1" applyFill="1" applyBorder="1" applyAlignment="1" applyProtection="1">
      <alignment vertical="center" wrapText="1"/>
    </xf>
    <xf numFmtId="0" fontId="21" fillId="8" borderId="90" xfId="0" applyNumberFormat="1" applyFont="1" applyFill="1" applyBorder="1" applyAlignment="1" applyProtection="1">
      <alignment vertical="center" wrapText="1"/>
    </xf>
    <xf numFmtId="0" fontId="5" fillId="0" borderId="7" xfId="0" applyNumberFormat="1" applyFont="1" applyFill="1" applyBorder="1" applyAlignment="1" applyProtection="1"/>
    <xf numFmtId="0" fontId="56" fillId="11" borderId="110" xfId="0" applyNumberFormat="1" applyFont="1" applyFill="1" applyBorder="1" applyAlignment="1" applyProtection="1">
      <alignment horizontal="center" vertical="center" wrapText="1"/>
    </xf>
    <xf numFmtId="0" fontId="56" fillId="11" borderId="111" xfId="0" applyNumberFormat="1" applyFont="1" applyFill="1" applyBorder="1" applyAlignment="1" applyProtection="1">
      <alignment horizontal="center" vertical="center" wrapText="1"/>
    </xf>
    <xf numFmtId="0" fontId="57" fillId="0" borderId="62" xfId="0" applyNumberFormat="1" applyFont="1" applyFill="1" applyBorder="1" applyAlignment="1" applyProtection="1">
      <alignment horizontal="center" vertical="center"/>
    </xf>
    <xf numFmtId="0" fontId="57" fillId="0" borderId="113" xfId="0" applyNumberFormat="1" applyFont="1" applyFill="1" applyBorder="1" applyAlignment="1" applyProtection="1">
      <alignment horizontal="center" vertical="center"/>
    </xf>
    <xf numFmtId="0" fontId="56" fillId="11" borderId="114" xfId="0" applyNumberFormat="1" applyFont="1" applyFill="1" applyBorder="1" applyAlignment="1" applyProtection="1">
      <alignment horizontal="center" vertical="center" wrapText="1"/>
    </xf>
    <xf numFmtId="0" fontId="58" fillId="11" borderId="111" xfId="0" applyNumberFormat="1" applyFont="1" applyFill="1" applyBorder="1" applyAlignment="1" applyProtection="1">
      <alignment vertical="center" wrapText="1"/>
    </xf>
    <xf numFmtId="0" fontId="56" fillId="11" borderId="62" xfId="0" applyNumberFormat="1" applyFont="1" applyFill="1" applyBorder="1" applyAlignment="1" applyProtection="1">
      <alignment horizontal="center" vertical="center" wrapText="1"/>
    </xf>
    <xf numFmtId="0" fontId="56" fillId="11" borderId="113" xfId="0" applyNumberFormat="1" applyFont="1" applyFill="1" applyBorder="1" applyAlignment="1" applyProtection="1">
      <alignment horizontal="center" vertical="center" wrapText="1"/>
    </xf>
    <xf numFmtId="1" fontId="20" fillId="0" borderId="0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/>
    <xf numFmtId="0" fontId="59" fillId="0" borderId="0" xfId="0" applyFont="1"/>
    <xf numFmtId="0" fontId="32" fillId="0" borderId="62" xfId="0" applyNumberFormat="1" applyFont="1" applyFill="1" applyBorder="1" applyAlignment="1" applyProtection="1">
      <alignment horizontal="center" vertical="center"/>
    </xf>
    <xf numFmtId="0" fontId="32" fillId="0" borderId="113" xfId="0" applyNumberFormat="1" applyFont="1" applyFill="1" applyBorder="1" applyAlignment="1" applyProtection="1">
      <alignment horizontal="center" vertical="center"/>
    </xf>
    <xf numFmtId="0" fontId="24" fillId="11" borderId="111" xfId="0" applyNumberFormat="1" applyFont="1" applyFill="1" applyBorder="1" applyAlignment="1" applyProtection="1">
      <alignment vertical="center" wrapText="1"/>
    </xf>
    <xf numFmtId="0" fontId="31" fillId="11" borderId="62" xfId="0" applyNumberFormat="1" applyFont="1" applyFill="1" applyBorder="1" applyAlignment="1" applyProtection="1">
      <alignment horizontal="center" vertical="center" wrapText="1"/>
    </xf>
    <xf numFmtId="0" fontId="57" fillId="0" borderId="114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56" fillId="11" borderId="80" xfId="0" applyNumberFormat="1" applyFont="1" applyFill="1" applyBorder="1" applyAlignment="1" applyProtection="1">
      <alignment horizontal="center" vertical="center" wrapText="1"/>
    </xf>
    <xf numFmtId="0" fontId="56" fillId="11" borderId="134" xfId="0" applyNumberFormat="1" applyFont="1" applyFill="1" applyBorder="1" applyAlignment="1" applyProtection="1">
      <alignment horizontal="center" vertical="center" wrapText="1"/>
    </xf>
    <xf numFmtId="0" fontId="56" fillId="11" borderId="82" xfId="0" applyNumberFormat="1" applyFont="1" applyFill="1" applyBorder="1" applyAlignment="1" applyProtection="1">
      <alignment horizontal="center" vertical="center" wrapText="1"/>
    </xf>
    <xf numFmtId="0" fontId="56" fillId="11" borderId="81" xfId="0" applyNumberFormat="1" applyFont="1" applyFill="1" applyBorder="1" applyAlignment="1" applyProtection="1">
      <alignment horizontal="center" vertical="center" wrapText="1"/>
    </xf>
    <xf numFmtId="0" fontId="56" fillId="11" borderId="137" xfId="0" applyNumberFormat="1" applyFont="1" applyFill="1" applyBorder="1" applyAlignment="1" applyProtection="1">
      <alignment horizontal="center" vertical="center" wrapText="1"/>
    </xf>
    <xf numFmtId="0" fontId="58" fillId="11" borderId="139" xfId="0" applyNumberFormat="1" applyFont="1" applyFill="1" applyBorder="1" applyAlignment="1" applyProtection="1">
      <alignment vertical="center" wrapText="1"/>
    </xf>
    <xf numFmtId="0" fontId="56" fillId="11" borderId="138" xfId="0" applyNumberFormat="1" applyFont="1" applyFill="1" applyBorder="1" applyAlignment="1" applyProtection="1">
      <alignment horizontal="center" vertical="center" wrapText="1"/>
    </xf>
    <xf numFmtId="0" fontId="23" fillId="22" borderId="77" xfId="0" applyNumberFormat="1" applyFont="1" applyFill="1" applyBorder="1" applyAlignment="1" applyProtection="1">
      <alignment horizontal="center" vertical="distributed" wrapText="1"/>
    </xf>
    <xf numFmtId="0" fontId="23" fillId="8" borderId="75" xfId="0" applyNumberFormat="1" applyFont="1" applyFill="1" applyBorder="1" applyAlignment="1" applyProtection="1">
      <alignment horizontal="center" vertical="distributed" wrapText="1"/>
    </xf>
    <xf numFmtId="0" fontId="21" fillId="8" borderId="116" xfId="0" applyNumberFormat="1" applyFont="1" applyFill="1" applyBorder="1" applyAlignment="1" applyProtection="1">
      <alignment vertical="center" wrapText="1"/>
    </xf>
    <xf numFmtId="0" fontId="8" fillId="11" borderId="7" xfId="0" applyNumberFormat="1" applyFont="1" applyFill="1" applyBorder="1" applyAlignment="1" applyProtection="1"/>
    <xf numFmtId="0" fontId="8" fillId="11" borderId="16" xfId="0" applyNumberFormat="1" applyFont="1" applyFill="1" applyBorder="1" applyAlignment="1" applyProtection="1">
      <alignment horizontal="center" vertical="distributed" wrapText="1"/>
    </xf>
    <xf numFmtId="0" fontId="15" fillId="11" borderId="110" xfId="0" applyNumberFormat="1" applyFont="1" applyFill="1" applyBorder="1" applyAlignment="1" applyProtection="1">
      <alignment vertical="center" wrapText="1"/>
    </xf>
    <xf numFmtId="0" fontId="15" fillId="11" borderId="111" xfId="0" applyNumberFormat="1" applyFont="1" applyFill="1" applyBorder="1" applyAlignment="1" applyProtection="1">
      <alignment vertical="center" wrapText="1"/>
    </xf>
    <xf numFmtId="0" fontId="15" fillId="11" borderId="62" xfId="0" applyNumberFormat="1" applyFont="1" applyFill="1" applyBorder="1" applyAlignment="1" applyProtection="1">
      <alignment vertical="center" wrapText="1"/>
    </xf>
    <xf numFmtId="0" fontId="15" fillId="11" borderId="113" xfId="0" applyNumberFormat="1" applyFont="1" applyFill="1" applyBorder="1" applyAlignment="1" applyProtection="1">
      <alignment vertical="center" wrapText="1"/>
    </xf>
    <xf numFmtId="0" fontId="15" fillId="11" borderId="114" xfId="0" applyNumberFormat="1" applyFont="1" applyFill="1" applyBorder="1" applyAlignment="1" applyProtection="1">
      <alignment vertical="center" wrapText="1"/>
    </xf>
    <xf numFmtId="0" fontId="12" fillId="11" borderId="111" xfId="0" applyNumberFormat="1" applyFont="1" applyFill="1" applyBorder="1" applyAlignment="1" applyProtection="1">
      <alignment vertical="center" wrapText="1"/>
    </xf>
    <xf numFmtId="0" fontId="8" fillId="0" borderId="111" xfId="0" applyNumberFormat="1" applyFont="1" applyFill="1" applyBorder="1" applyAlignment="1" applyProtection="1">
      <alignment vertical="center"/>
    </xf>
    <xf numFmtId="0" fontId="15" fillId="11" borderId="0" xfId="0" applyNumberFormat="1" applyFont="1" applyFill="1" applyBorder="1" applyAlignment="1" applyProtection="1"/>
    <xf numFmtId="0" fontId="8" fillId="11" borderId="0" xfId="0" applyNumberFormat="1" applyFont="1" applyFill="1" applyBorder="1" applyAlignment="1" applyProtection="1"/>
    <xf numFmtId="0" fontId="8" fillId="11" borderId="8" xfId="0" applyNumberFormat="1" applyFont="1" applyFill="1" applyBorder="1" applyAlignment="1" applyProtection="1"/>
    <xf numFmtId="0" fontId="12" fillId="0" borderId="0" xfId="0" applyFont="1"/>
    <xf numFmtId="0" fontId="1" fillId="0" borderId="111" xfId="0" applyNumberFormat="1" applyFont="1" applyFill="1" applyBorder="1" applyAlignment="1" applyProtection="1">
      <alignment vertical="center"/>
    </xf>
    <xf numFmtId="0" fontId="31" fillId="11" borderId="80" xfId="0" applyNumberFormat="1" applyFont="1" applyFill="1" applyBorder="1" applyAlignment="1" applyProtection="1">
      <alignment horizontal="center" vertical="center" wrapText="1"/>
    </xf>
    <xf numFmtId="0" fontId="31" fillId="11" borderId="134" xfId="0" applyNumberFormat="1" applyFont="1" applyFill="1" applyBorder="1" applyAlignment="1" applyProtection="1">
      <alignment horizontal="center" vertical="center" wrapText="1"/>
    </xf>
    <xf numFmtId="0" fontId="31" fillId="11" borderId="137" xfId="0" applyNumberFormat="1" applyFont="1" applyFill="1" applyBorder="1" applyAlignment="1" applyProtection="1">
      <alignment horizontal="center" vertical="center" wrapText="1"/>
    </xf>
    <xf numFmtId="0" fontId="1" fillId="0" borderId="134" xfId="0" applyNumberFormat="1" applyFont="1" applyFill="1" applyBorder="1" applyAlignment="1" applyProtection="1">
      <alignment vertical="center"/>
    </xf>
    <xf numFmtId="0" fontId="3" fillId="21" borderId="44" xfId="0" applyNumberFormat="1" applyFont="1" applyFill="1" applyBorder="1" applyAlignment="1" applyProtection="1">
      <alignment horizontal="center" vertical="center" wrapText="1"/>
    </xf>
    <xf numFmtId="0" fontId="12" fillId="21" borderId="61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/>
    </xf>
    <xf numFmtId="0" fontId="42" fillId="11" borderId="103" xfId="0" applyNumberFormat="1" applyFont="1" applyFill="1" applyBorder="1" applyAlignment="1" applyProtection="1">
      <alignment horizontal="center" vertical="center"/>
    </xf>
    <xf numFmtId="0" fontId="42" fillId="0" borderId="103" xfId="0" applyNumberFormat="1" applyFont="1" applyFill="1" applyBorder="1" applyAlignment="1" applyProtection="1">
      <alignment horizontal="center" vertical="center"/>
    </xf>
    <xf numFmtId="0" fontId="42" fillId="16" borderId="103" xfId="0" applyNumberFormat="1" applyFont="1" applyFill="1" applyBorder="1" applyAlignment="1" applyProtection="1">
      <alignment horizontal="center" vertical="center"/>
    </xf>
    <xf numFmtId="0" fontId="42" fillId="9" borderId="103" xfId="0" applyNumberFormat="1" applyFont="1" applyFill="1" applyBorder="1" applyAlignment="1" applyProtection="1">
      <alignment horizontal="center" vertical="center"/>
    </xf>
    <xf numFmtId="0" fontId="42" fillId="15" borderId="103" xfId="0" applyNumberFormat="1" applyFont="1" applyFill="1" applyBorder="1" applyAlignment="1" applyProtection="1">
      <alignment horizontal="center" vertical="center"/>
    </xf>
    <xf numFmtId="0" fontId="42" fillId="15" borderId="104" xfId="0" applyNumberFormat="1" applyFont="1" applyFill="1" applyBorder="1" applyAlignment="1" applyProtection="1">
      <alignment horizontal="center" vertical="center"/>
    </xf>
    <xf numFmtId="0" fontId="42" fillId="15" borderId="40" xfId="0" applyNumberFormat="1" applyFont="1" applyFill="1" applyBorder="1" applyAlignment="1" applyProtection="1">
      <alignment horizontal="center" vertical="center"/>
    </xf>
    <xf numFmtId="0" fontId="42" fillId="0" borderId="41" xfId="0" applyNumberFormat="1" applyFont="1" applyFill="1" applyBorder="1" applyAlignment="1" applyProtection="1">
      <alignment horizontal="center" vertical="center"/>
    </xf>
    <xf numFmtId="0" fontId="42" fillId="3" borderId="103" xfId="0" applyNumberFormat="1" applyFont="1" applyFill="1" applyBorder="1" applyAlignment="1" applyProtection="1">
      <alignment horizontal="center" vertical="center"/>
    </xf>
    <xf numFmtId="0" fontId="42" fillId="17" borderId="50" xfId="0" applyNumberFormat="1" applyFont="1" applyFill="1" applyBorder="1" applyAlignment="1" applyProtection="1">
      <alignment horizontal="center" vertical="center"/>
    </xf>
    <xf numFmtId="0" fontId="42" fillId="5" borderId="103" xfId="0" applyNumberFormat="1" applyFont="1" applyFill="1" applyBorder="1" applyAlignment="1" applyProtection="1">
      <alignment horizontal="center" vertical="center"/>
    </xf>
    <xf numFmtId="0" fontId="42" fillId="0" borderId="13" xfId="0" applyNumberFormat="1" applyFont="1" applyFill="1" applyBorder="1" applyAlignment="1" applyProtection="1">
      <alignment horizontal="center" vertical="center"/>
    </xf>
    <xf numFmtId="0" fontId="42" fillId="0" borderId="24" xfId="0" applyNumberFormat="1" applyFont="1" applyFill="1" applyBorder="1" applyAlignment="1" applyProtection="1">
      <alignment horizontal="center" vertical="center"/>
    </xf>
    <xf numFmtId="1" fontId="33" fillId="0" borderId="112" xfId="0" applyNumberFormat="1" applyFont="1" applyFill="1" applyBorder="1" applyAlignment="1" applyProtection="1">
      <alignment vertical="center"/>
    </xf>
    <xf numFmtId="1" fontId="33" fillId="0" borderId="46" xfId="0" applyNumberFormat="1" applyFont="1" applyFill="1" applyBorder="1" applyAlignment="1" applyProtection="1">
      <alignment vertical="center"/>
    </xf>
    <xf numFmtId="1" fontId="33" fillId="0" borderId="115" xfId="0" applyNumberFormat="1" applyFont="1" applyFill="1" applyBorder="1" applyAlignment="1" applyProtection="1">
      <alignment vertical="center"/>
    </xf>
    <xf numFmtId="0" fontId="31" fillId="11" borderId="54" xfId="0" applyNumberFormat="1" applyFont="1" applyFill="1" applyBorder="1" applyAlignment="1" applyProtection="1">
      <alignment horizontal="center" vertical="center" wrapText="1"/>
    </xf>
    <xf numFmtId="0" fontId="31" fillId="11" borderId="3" xfId="0" applyNumberFormat="1" applyFont="1" applyFill="1" applyBorder="1" applyAlignment="1" applyProtection="1">
      <alignment horizontal="center" vertical="center" wrapText="1"/>
    </xf>
    <xf numFmtId="0" fontId="31" fillId="11" borderId="108" xfId="0" applyNumberFormat="1" applyFont="1" applyFill="1" applyBorder="1" applyAlignment="1" applyProtection="1">
      <alignment horizontal="center" vertical="center" wrapText="1"/>
    </xf>
    <xf numFmtId="0" fontId="23" fillId="22" borderId="140" xfId="0" applyNumberFormat="1" applyFont="1" applyFill="1" applyBorder="1" applyAlignment="1" applyProtection="1">
      <alignment horizontal="center" vertical="distributed" wrapText="1"/>
    </xf>
    <xf numFmtId="0" fontId="23" fillId="22" borderId="145" xfId="0" applyNumberFormat="1" applyFont="1" applyFill="1" applyBorder="1" applyAlignment="1" applyProtection="1">
      <alignment horizontal="center" vertical="distributed" wrapText="1"/>
    </xf>
    <xf numFmtId="0" fontId="42" fillId="0" borderId="37" xfId="0" applyNumberFormat="1" applyFont="1" applyFill="1" applyBorder="1" applyAlignment="1" applyProtection="1">
      <alignment horizontal="center" vertical="center"/>
    </xf>
    <xf numFmtId="0" fontId="45" fillId="8" borderId="136" xfId="0" applyNumberFormat="1" applyFont="1" applyFill="1" applyBorder="1" applyAlignment="1" applyProtection="1">
      <alignment vertical="center" wrapText="1"/>
    </xf>
    <xf numFmtId="0" fontId="34" fillId="0" borderId="0" xfId="0" applyNumberFormat="1" applyFont="1" applyFill="1" applyBorder="1" applyAlignment="1" applyProtection="1">
      <alignment vertical="distributed"/>
    </xf>
    <xf numFmtId="0" fontId="42" fillId="9" borderId="37" xfId="0" applyNumberFormat="1" applyFont="1" applyFill="1" applyBorder="1" applyAlignment="1" applyProtection="1">
      <alignment horizontal="center" vertical="center"/>
    </xf>
    <xf numFmtId="0" fontId="3" fillId="13" borderId="43" xfId="0" applyNumberFormat="1" applyFont="1" applyFill="1" applyBorder="1" applyAlignment="1" applyProtection="1">
      <alignment horizontal="center" vertical="center"/>
    </xf>
    <xf numFmtId="0" fontId="3" fillId="13" borderId="112" xfId="0" applyNumberFormat="1" applyFont="1" applyFill="1" applyBorder="1" applyAlignment="1" applyProtection="1">
      <alignment horizontal="center" vertical="center"/>
    </xf>
    <xf numFmtId="0" fontId="3" fillId="13" borderId="52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distributed"/>
    </xf>
    <xf numFmtId="0" fontId="3" fillId="0" borderId="0" xfId="0" applyNumberFormat="1" applyFont="1" applyFill="1" applyBorder="1" applyAlignment="1" applyProtection="1">
      <alignment horizontal="center" vertical="distributed"/>
    </xf>
    <xf numFmtId="0" fontId="10" fillId="9" borderId="0" xfId="0" applyNumberFormat="1" applyFont="1" applyFill="1" applyBorder="1" applyAlignment="1" applyProtection="1">
      <alignment horizontal="center" vertical="center"/>
    </xf>
    <xf numFmtId="0" fontId="10" fillId="9" borderId="22" xfId="0" applyNumberFormat="1" applyFont="1" applyFill="1" applyBorder="1" applyAlignment="1" applyProtection="1">
      <alignment horizontal="center" vertical="center"/>
    </xf>
    <xf numFmtId="0" fontId="33" fillId="9" borderId="0" xfId="0" applyNumberFormat="1" applyFont="1" applyFill="1" applyBorder="1" applyAlignment="1" applyProtection="1">
      <alignment horizontal="center" textRotation="90"/>
      <protection hidden="1"/>
    </xf>
    <xf numFmtId="0" fontId="33" fillId="9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9" borderId="0" xfId="0" applyNumberFormat="1" applyFont="1" applyFill="1" applyBorder="1" applyAlignment="1" applyProtection="1">
      <alignment horizontal="center" textRotation="90" wrapText="1"/>
      <protection hidden="1"/>
    </xf>
    <xf numFmtId="0" fontId="3" fillId="2" borderId="23" xfId="0" applyNumberFormat="1" applyFont="1" applyFill="1" applyBorder="1" applyAlignment="1" applyProtection="1">
      <alignment horizontal="center" vertical="distributed"/>
    </xf>
    <xf numFmtId="0" fontId="10" fillId="9" borderId="105" xfId="0" applyNumberFormat="1" applyFont="1" applyFill="1" applyBorder="1" applyAlignment="1" applyProtection="1">
      <alignment horizontal="center" vertical="center"/>
    </xf>
    <xf numFmtId="0" fontId="10" fillId="9" borderId="106" xfId="0" applyNumberFormat="1" applyFont="1" applyFill="1" applyBorder="1" applyAlignment="1" applyProtection="1">
      <alignment horizontal="center" vertical="center"/>
    </xf>
    <xf numFmtId="0" fontId="10" fillId="9" borderId="107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7" xfId="0" applyNumberFormat="1" applyFont="1" applyFill="1" applyBorder="1" applyAlignment="1" applyProtection="1">
      <alignment horizontal="left" vertical="distributed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1" fillId="0" borderId="112" xfId="0" applyNumberFormat="1" applyFont="1" applyFill="1" applyBorder="1" applyAlignment="1" applyProtection="1">
      <alignment horizontal="center" vertical="center"/>
    </xf>
    <xf numFmtId="0" fontId="1" fillId="0" borderId="62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Fill="1" applyBorder="1" applyAlignment="1" applyProtection="1">
      <alignment horizontal="center" vertical="center"/>
    </xf>
    <xf numFmtId="0" fontId="1" fillId="0" borderId="113" xfId="0" applyNumberFormat="1" applyFont="1" applyFill="1" applyBorder="1" applyAlignment="1" applyProtection="1">
      <alignment horizontal="center" vertical="center"/>
    </xf>
    <xf numFmtId="0" fontId="23" fillId="0" borderId="63" xfId="0" applyNumberFormat="1" applyFont="1" applyFill="1" applyBorder="1" applyAlignment="1" applyProtection="1">
      <alignment horizontal="center" vertical="distributed" wrapText="1"/>
    </xf>
    <xf numFmtId="0" fontId="1" fillId="0" borderId="50" xfId="0" applyNumberFormat="1" applyFont="1" applyFill="1" applyBorder="1" applyAlignment="1" applyProtection="1">
      <alignment horizontal="center" vertical="center"/>
    </xf>
    <xf numFmtId="0" fontId="1" fillId="0" borderId="111" xfId="0" applyNumberFormat="1" applyFont="1" applyFill="1" applyBorder="1" applyAlignment="1" applyProtection="1">
      <alignment horizontal="center" vertical="center"/>
    </xf>
    <xf numFmtId="1" fontId="33" fillId="14" borderId="34" xfId="0" applyNumberFormat="1" applyFont="1" applyFill="1" applyBorder="1" applyAlignment="1" applyProtection="1">
      <alignment horizontal="center" vertical="center" shrinkToFi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" fontId="33" fillId="14" borderId="39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61" xfId="0" applyNumberFormat="1" applyFont="1" applyFill="1" applyBorder="1" applyAlignment="1" applyProtection="1">
      <alignment horizontal="center" vertical="center" wrapText="1"/>
    </xf>
    <xf numFmtId="0" fontId="42" fillId="0" borderId="36" xfId="0" applyNumberFormat="1" applyFont="1" applyFill="1" applyBorder="1" applyAlignment="1" applyProtection="1">
      <alignment horizontal="center" vertical="center"/>
    </xf>
    <xf numFmtId="0" fontId="42" fillId="9" borderId="36" xfId="0" applyNumberFormat="1" applyFont="1" applyFill="1" applyBorder="1" applyAlignment="1" applyProtection="1">
      <alignment horizontal="center" vertical="center"/>
    </xf>
    <xf numFmtId="0" fontId="2" fillId="19" borderId="54" xfId="0" applyNumberFormat="1" applyFont="1" applyFill="1" applyBorder="1" applyAlignment="1" applyProtection="1">
      <alignment horizontal="center" vertical="center"/>
    </xf>
    <xf numFmtId="0" fontId="42" fillId="16" borderId="37" xfId="0" applyNumberFormat="1" applyFont="1" applyFill="1" applyBorder="1" applyAlignment="1" applyProtection="1">
      <alignment horizontal="center" vertical="center"/>
    </xf>
    <xf numFmtId="0" fontId="47" fillId="0" borderId="103" xfId="0" applyFont="1" applyBorder="1"/>
    <xf numFmtId="0" fontId="2" fillId="9" borderId="54" xfId="0" applyNumberFormat="1" applyFont="1" applyFill="1" applyBorder="1" applyAlignment="1" applyProtection="1">
      <alignment horizontal="center" vertical="center"/>
    </xf>
    <xf numFmtId="0" fontId="2" fillId="24" borderId="110" xfId="0" applyFont="1" applyFill="1" applyBorder="1" applyAlignment="1">
      <alignment horizontal="center" vertical="distributed" wrapText="1"/>
    </xf>
    <xf numFmtId="0" fontId="2" fillId="24" borderId="113" xfId="0" applyFont="1" applyFill="1" applyBorder="1" applyAlignment="1">
      <alignment horizontal="center" vertical="distributed" wrapText="1"/>
    </xf>
    <xf numFmtId="0" fontId="2" fillId="24" borderId="100" xfId="0" applyFont="1" applyFill="1" applyBorder="1" applyAlignment="1">
      <alignment horizontal="center" vertical="distributed" wrapText="1"/>
    </xf>
    <xf numFmtId="0" fontId="2" fillId="24" borderId="33" xfId="0" applyFont="1" applyFill="1" applyBorder="1" applyAlignment="1">
      <alignment horizontal="center" vertical="distributed" wrapText="1"/>
    </xf>
    <xf numFmtId="0" fontId="2" fillId="9" borderId="3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" fontId="54" fillId="0" borderId="112" xfId="0" applyNumberFormat="1" applyFont="1" applyFill="1" applyBorder="1" applyAlignment="1" applyProtection="1">
      <alignment horizontal="center" vertical="center" wrapText="1"/>
    </xf>
    <xf numFmtId="1" fontId="54" fillId="0" borderId="46" xfId="0" applyNumberFormat="1" applyFont="1" applyFill="1" applyBorder="1" applyAlignment="1" applyProtection="1">
      <alignment horizontal="center" vertical="center" wrapText="1"/>
    </xf>
    <xf numFmtId="1" fontId="54" fillId="0" borderId="113" xfId="0" applyNumberFormat="1" applyFont="1" applyFill="1" applyBorder="1" applyAlignment="1" applyProtection="1">
      <alignment horizontal="center" vertical="center" wrapText="1"/>
    </xf>
    <xf numFmtId="1" fontId="54" fillId="0" borderId="115" xfId="0" applyNumberFormat="1" applyFont="1" applyFill="1" applyBorder="1" applyAlignment="1" applyProtection="1">
      <alignment horizontal="center" vertical="center" wrapText="1"/>
    </xf>
    <xf numFmtId="0" fontId="54" fillId="0" borderId="22" xfId="0" applyNumberFormat="1" applyFont="1" applyFill="1" applyBorder="1" applyAlignment="1" applyProtection="1">
      <alignment horizontal="left" vertical="center" wrapText="1"/>
    </xf>
    <xf numFmtId="0" fontId="54" fillId="0" borderId="0" xfId="0" applyNumberFormat="1" applyFont="1" applyFill="1" applyBorder="1" applyAlignment="1" applyProtection="1">
      <alignment horizontal="left" vertical="center" wrapText="1"/>
    </xf>
    <xf numFmtId="0" fontId="54" fillId="0" borderId="27" xfId="0" applyNumberFormat="1" applyFont="1" applyFill="1" applyBorder="1" applyAlignment="1" applyProtection="1">
      <alignment horizontal="left" vertical="center" wrapText="1"/>
    </xf>
    <xf numFmtId="0" fontId="54" fillId="0" borderId="25" xfId="0" applyNumberFormat="1" applyFont="1" applyFill="1" applyBorder="1" applyAlignment="1" applyProtection="1">
      <alignment horizontal="left" vertical="center" wrapText="1"/>
    </xf>
    <xf numFmtId="0" fontId="54" fillId="0" borderId="35" xfId="0" applyNumberFormat="1" applyFont="1" applyFill="1" applyBorder="1" applyAlignment="1" applyProtection="1">
      <alignment horizontal="left" vertical="center" wrapText="1"/>
    </xf>
    <xf numFmtId="0" fontId="54" fillId="0" borderId="26" xfId="0" applyNumberFormat="1" applyFont="1" applyFill="1" applyBorder="1" applyAlignment="1" applyProtection="1">
      <alignment horizontal="left" vertical="center" wrapText="1"/>
    </xf>
    <xf numFmtId="0" fontId="54" fillId="0" borderId="44" xfId="0" applyNumberFormat="1" applyFont="1" applyFill="1" applyBorder="1" applyAlignment="1" applyProtection="1">
      <alignment horizontal="left"/>
    </xf>
    <xf numFmtId="0" fontId="54" fillId="0" borderId="46" xfId="0" applyNumberFormat="1" applyFont="1" applyFill="1" applyBorder="1" applyAlignment="1" applyProtection="1">
      <alignment horizontal="left"/>
    </xf>
    <xf numFmtId="0" fontId="54" fillId="0" borderId="45" xfId="0" applyNumberFormat="1" applyFont="1" applyFill="1" applyBorder="1" applyAlignment="1" applyProtection="1">
      <alignment horizontal="left"/>
    </xf>
    <xf numFmtId="0" fontId="54" fillId="0" borderId="44" xfId="0" applyNumberFormat="1" applyFont="1" applyFill="1" applyBorder="1" applyAlignment="1" applyProtection="1">
      <alignment horizontal="center" vertical="center" wrapText="1"/>
    </xf>
    <xf numFmtId="0" fontId="54" fillId="0" borderId="46" xfId="0" applyNumberFormat="1" applyFont="1" applyFill="1" applyBorder="1" applyAlignment="1" applyProtection="1">
      <alignment horizontal="center" vertical="center" wrapText="1"/>
    </xf>
    <xf numFmtId="0" fontId="54" fillId="0" borderId="113" xfId="0" applyNumberFormat="1" applyFont="1" applyFill="1" applyBorder="1" applyAlignment="1" applyProtection="1">
      <alignment horizontal="center" vertical="center" wrapText="1"/>
    </xf>
    <xf numFmtId="0" fontId="54" fillId="0" borderId="115" xfId="0" applyNumberFormat="1" applyFont="1" applyFill="1" applyBorder="1" applyAlignment="1" applyProtection="1">
      <alignment horizontal="center" vertical="center" wrapText="1"/>
    </xf>
    <xf numFmtId="0" fontId="12" fillId="0" borderId="44" xfId="0" applyNumberFormat="1" applyFont="1" applyFill="1" applyBorder="1" applyAlignment="1" applyProtection="1">
      <alignment horizontal="center" vertical="center" wrapText="1"/>
    </xf>
    <xf numFmtId="0" fontId="12" fillId="0" borderId="46" xfId="0" applyNumberFormat="1" applyFont="1" applyFill="1" applyBorder="1" applyAlignment="1" applyProtection="1">
      <alignment horizontal="center" vertical="center" wrapText="1"/>
    </xf>
    <xf numFmtId="0" fontId="12" fillId="0" borderId="62" xfId="0" applyNumberFormat="1" applyFont="1" applyFill="1" applyBorder="1" applyAlignment="1" applyProtection="1">
      <alignment horizontal="center" vertical="center" wrapText="1"/>
    </xf>
    <xf numFmtId="0" fontId="54" fillId="0" borderId="32" xfId="0" applyNumberFormat="1" applyFont="1" applyFill="1" applyBorder="1" applyAlignment="1" applyProtection="1">
      <alignment horizontal="center" vertical="center" wrapText="1"/>
    </xf>
    <xf numFmtId="0" fontId="54" fillId="0" borderId="45" xfId="0" applyNumberFormat="1" applyFont="1" applyFill="1" applyBorder="1" applyAlignment="1" applyProtection="1">
      <alignment horizontal="center" vertical="center" wrapText="1"/>
    </xf>
    <xf numFmtId="1" fontId="54" fillId="0" borderId="33" xfId="0" applyNumberFormat="1" applyFont="1" applyFill="1" applyBorder="1" applyAlignment="1" applyProtection="1">
      <alignment horizontal="center" vertical="center" wrapText="1"/>
    </xf>
    <xf numFmtId="0" fontId="54" fillId="0" borderId="66" xfId="0" applyNumberFormat="1" applyFont="1" applyFill="1" applyBorder="1" applyAlignment="1" applyProtection="1">
      <alignment horizontal="center" vertical="center" wrapText="1"/>
    </xf>
    <xf numFmtId="0" fontId="54" fillId="0" borderId="53" xfId="0" applyNumberFormat="1" applyFont="1" applyFill="1" applyBorder="1" applyAlignment="1" applyProtection="1">
      <alignment horizontal="center" vertical="center" wrapText="1"/>
    </xf>
    <xf numFmtId="1" fontId="54" fillId="0" borderId="52" xfId="0" applyNumberFormat="1" applyFont="1" applyFill="1" applyBorder="1" applyAlignment="1" applyProtection="1">
      <alignment horizontal="center" vertical="center" wrapText="1"/>
    </xf>
    <xf numFmtId="0" fontId="54" fillId="0" borderId="33" xfId="0" applyNumberFormat="1" applyFont="1" applyFill="1" applyBorder="1" applyAlignment="1" applyProtection="1">
      <alignment horizontal="center" vertical="center" wrapText="1"/>
    </xf>
    <xf numFmtId="0" fontId="54" fillId="0" borderId="52" xfId="0" applyNumberFormat="1" applyFont="1" applyFill="1" applyBorder="1" applyAlignment="1" applyProtection="1">
      <alignment horizontal="left"/>
    </xf>
    <xf numFmtId="0" fontId="54" fillId="0" borderId="66" xfId="0" applyNumberFormat="1" applyFont="1" applyFill="1" applyBorder="1" applyAlignment="1" applyProtection="1">
      <alignment horizontal="left"/>
    </xf>
    <xf numFmtId="0" fontId="54" fillId="0" borderId="53" xfId="0" applyNumberFormat="1" applyFont="1" applyFill="1" applyBorder="1" applyAlignment="1" applyProtection="1">
      <alignment horizontal="left"/>
    </xf>
    <xf numFmtId="0" fontId="54" fillId="0" borderId="52" xfId="0" applyNumberFormat="1" applyFont="1" applyFill="1" applyBorder="1" applyAlignment="1" applyProtection="1">
      <alignment horizontal="center" vertical="center" wrapText="1"/>
    </xf>
    <xf numFmtId="1" fontId="54" fillId="0" borderId="44" xfId="0" applyNumberFormat="1" applyFont="1" applyFill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 applyProtection="1">
      <alignment horizontal="center" vertical="center" wrapText="1"/>
    </xf>
    <xf numFmtId="0" fontId="12" fillId="0" borderId="45" xfId="0" applyNumberFormat="1" applyFont="1" applyFill="1" applyBorder="1" applyAlignment="1" applyProtection="1">
      <alignment horizontal="center" vertical="center" wrapText="1"/>
    </xf>
    <xf numFmtId="0" fontId="12" fillId="0" borderId="113" xfId="0" applyNumberFormat="1" applyFont="1" applyFill="1" applyBorder="1" applyAlignment="1" applyProtection="1">
      <alignment horizontal="center" vertical="center" wrapText="1"/>
    </xf>
    <xf numFmtId="0" fontId="12" fillId="0" borderId="115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30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27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76" xfId="0" applyNumberFormat="1" applyFont="1" applyFill="1" applyBorder="1" applyAlignment="1" applyProtection="1">
      <alignment horizontal="center" vertical="center" wrapText="1"/>
    </xf>
    <xf numFmtId="0" fontId="15" fillId="0" borderId="22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27" xfId="0" applyNumberFormat="1" applyFont="1" applyFill="1" applyBorder="1" applyAlignment="1" applyProtection="1">
      <alignment horizontal="left" vertical="center" wrapText="1"/>
    </xf>
    <xf numFmtId="0" fontId="54" fillId="0" borderId="112" xfId="0" applyNumberFormat="1" applyFont="1" applyFill="1" applyBorder="1" applyAlignment="1" applyProtection="1">
      <alignment horizontal="left"/>
    </xf>
    <xf numFmtId="0" fontId="54" fillId="0" borderId="115" xfId="0" applyNumberFormat="1" applyFont="1" applyFill="1" applyBorder="1" applyAlignment="1" applyProtection="1">
      <alignment horizontal="left"/>
    </xf>
    <xf numFmtId="0" fontId="15" fillId="0" borderId="21" xfId="0" applyNumberFormat="1" applyFont="1" applyFill="1" applyBorder="1" applyAlignment="1" applyProtection="1">
      <alignment horizontal="left" vertical="center" wrapText="1"/>
    </xf>
    <xf numFmtId="0" fontId="15" fillId="0" borderId="13" xfId="0" applyNumberFormat="1" applyFont="1" applyFill="1" applyBorder="1" applyAlignment="1" applyProtection="1">
      <alignment horizontal="left" vertical="center" wrapText="1"/>
    </xf>
    <xf numFmtId="0" fontId="15" fillId="0" borderId="24" xfId="0" applyNumberFormat="1" applyFont="1" applyFill="1" applyBorder="1" applyAlignment="1" applyProtection="1">
      <alignment horizontal="left" vertical="center" wrapText="1"/>
    </xf>
    <xf numFmtId="0" fontId="54" fillId="0" borderId="21" xfId="0" applyNumberFormat="1" applyFont="1" applyFill="1" applyBorder="1" applyAlignment="1" applyProtection="1">
      <alignment horizontal="center" vertical="center" wrapText="1"/>
    </xf>
    <xf numFmtId="0" fontId="54" fillId="0" borderId="13" xfId="0" applyNumberFormat="1" applyFont="1" applyFill="1" applyBorder="1" applyAlignment="1" applyProtection="1">
      <alignment horizontal="center" vertical="center" wrapText="1"/>
    </xf>
    <xf numFmtId="0" fontId="54" fillId="0" borderId="24" xfId="0" applyNumberFormat="1" applyFont="1" applyFill="1" applyBorder="1" applyAlignment="1" applyProtection="1">
      <alignment horizontal="center" vertical="center" wrapText="1"/>
    </xf>
    <xf numFmtId="0" fontId="54" fillId="0" borderId="22" xfId="0" applyNumberFormat="1" applyFont="1" applyFill="1" applyBorder="1" applyAlignment="1" applyProtection="1">
      <alignment horizontal="center" vertical="center" wrapText="1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54" fillId="0" borderId="27" xfId="0" applyNumberFormat="1" applyFont="1" applyFill="1" applyBorder="1" applyAlignment="1" applyProtection="1">
      <alignment horizontal="center" vertical="center" wrapText="1"/>
    </xf>
    <xf numFmtId="0" fontId="54" fillId="0" borderId="92" xfId="0" applyNumberFormat="1" applyFont="1" applyFill="1" applyBorder="1" applyAlignment="1" applyProtection="1">
      <alignment horizontal="center" vertical="center" wrapText="1"/>
    </xf>
    <xf numFmtId="0" fontId="54" fillId="0" borderId="10" xfId="0" applyNumberFormat="1" applyFont="1" applyFill="1" applyBorder="1" applyAlignment="1" applyProtection="1">
      <alignment horizontal="center" vertical="center" wrapText="1"/>
    </xf>
    <xf numFmtId="0" fontId="54" fillId="0" borderId="76" xfId="0" applyNumberFormat="1" applyFont="1" applyFill="1" applyBorder="1" applyAlignment="1" applyProtection="1">
      <alignment horizontal="center" vertical="center" wrapText="1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22" xfId="0" applyNumberFormat="1" applyFont="1" applyFill="1" applyBorder="1" applyAlignment="1" applyProtection="1">
      <alignment horizontal="center" vertical="center" wrapText="1"/>
    </xf>
    <xf numFmtId="0" fontId="12" fillId="0" borderId="92" xfId="0" applyNumberFormat="1" applyFont="1" applyFill="1" applyBorder="1" applyAlignment="1" applyProtection="1">
      <alignment horizontal="center" vertical="center" wrapText="1"/>
    </xf>
    <xf numFmtId="0" fontId="14" fillId="21" borderId="48" xfId="0" applyNumberFormat="1" applyFont="1" applyFill="1" applyBorder="1" applyAlignment="1" applyProtection="1">
      <alignment horizontal="center" vertical="center"/>
    </xf>
    <xf numFmtId="0" fontId="14" fillId="21" borderId="49" xfId="0" applyNumberFormat="1" applyFont="1" applyFill="1" applyBorder="1" applyAlignment="1" applyProtection="1">
      <alignment horizontal="center" vertical="center"/>
    </xf>
    <xf numFmtId="0" fontId="14" fillId="21" borderId="55" xfId="0" applyNumberFormat="1" applyFont="1" applyFill="1" applyBorder="1" applyAlignment="1" applyProtection="1">
      <alignment horizontal="center" vertical="center"/>
    </xf>
    <xf numFmtId="0" fontId="19" fillId="21" borderId="50" xfId="0" applyNumberFormat="1" applyFont="1" applyFill="1" applyBorder="1" applyAlignment="1" applyProtection="1">
      <alignment horizontal="center"/>
    </xf>
    <xf numFmtId="0" fontId="19" fillId="21" borderId="49" xfId="0" applyNumberFormat="1" applyFont="1" applyFill="1" applyBorder="1" applyAlignment="1" applyProtection="1">
      <alignment horizontal="center"/>
    </xf>
    <xf numFmtId="0" fontId="19" fillId="21" borderId="51" xfId="0" applyNumberFormat="1" applyFont="1" applyFill="1" applyBorder="1" applyAlignment="1" applyProtection="1">
      <alignment horizontal="center"/>
    </xf>
    <xf numFmtId="0" fontId="14" fillId="21" borderId="66" xfId="0" applyNumberFormat="1" applyFont="1" applyFill="1" applyBorder="1" applyAlignment="1" applyProtection="1">
      <alignment horizontal="center" vertical="center"/>
    </xf>
    <xf numFmtId="0" fontId="14" fillId="21" borderId="65" xfId="0" applyNumberFormat="1" applyFont="1" applyFill="1" applyBorder="1" applyAlignment="1" applyProtection="1">
      <alignment horizontal="center" vertical="center"/>
    </xf>
    <xf numFmtId="0" fontId="14" fillId="21" borderId="33" xfId="0" applyNumberFormat="1" applyFont="1" applyFill="1" applyBorder="1" applyAlignment="1" applyProtection="1">
      <alignment horizontal="center" vertical="center"/>
    </xf>
    <xf numFmtId="0" fontId="14" fillId="21" borderId="53" xfId="0" applyNumberFormat="1" applyFont="1" applyFill="1" applyBorder="1" applyAlignment="1" applyProtection="1">
      <alignment horizontal="center" vertical="center"/>
    </xf>
    <xf numFmtId="0" fontId="1" fillId="0" borderId="44" xfId="0" applyNumberFormat="1" applyFont="1" applyFill="1" applyBorder="1" applyAlignment="1" applyProtection="1">
      <alignment horizontal="center" vertical="center"/>
    </xf>
    <xf numFmtId="0" fontId="1" fillId="0" borderId="46" xfId="0" applyNumberFormat="1" applyFont="1" applyFill="1" applyBorder="1" applyAlignment="1" applyProtection="1">
      <alignment horizontal="center" vertical="center"/>
    </xf>
    <xf numFmtId="0" fontId="1" fillId="0" borderId="62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0" fontId="1" fillId="0" borderId="45" xfId="0" applyNumberFormat="1" applyFont="1" applyFill="1" applyBorder="1" applyAlignment="1" applyProtection="1">
      <alignment horizontal="center" vertical="center"/>
    </xf>
    <xf numFmtId="0" fontId="3" fillId="21" borderId="46" xfId="0" applyNumberFormat="1" applyFont="1" applyFill="1" applyBorder="1" applyAlignment="1" applyProtection="1">
      <alignment horizontal="left" vertical="center" wrapText="1"/>
    </xf>
    <xf numFmtId="0" fontId="3" fillId="21" borderId="62" xfId="0" applyNumberFormat="1" applyFont="1" applyFill="1" applyBorder="1" applyAlignment="1" applyProtection="1">
      <alignment horizontal="left" vertical="center" wrapText="1"/>
    </xf>
    <xf numFmtId="0" fontId="14" fillId="21" borderId="32" xfId="0" applyNumberFormat="1" applyFont="1" applyFill="1" applyBorder="1" applyAlignment="1" applyProtection="1">
      <alignment horizontal="center"/>
    </xf>
    <xf numFmtId="0" fontId="14" fillId="21" borderId="46" xfId="0" applyNumberFormat="1" applyFont="1" applyFill="1" applyBorder="1" applyAlignment="1" applyProtection="1">
      <alignment horizontal="center"/>
    </xf>
    <xf numFmtId="0" fontId="10" fillId="21" borderId="52" xfId="0" applyNumberFormat="1" applyFont="1" applyFill="1" applyBorder="1" applyAlignment="1" applyProtection="1">
      <alignment horizontal="center" vertical="center"/>
    </xf>
    <xf numFmtId="0" fontId="10" fillId="21" borderId="66" xfId="0" applyNumberFormat="1" applyFont="1" applyFill="1" applyBorder="1" applyAlignment="1" applyProtection="1">
      <alignment horizontal="center" vertical="center"/>
    </xf>
    <xf numFmtId="0" fontId="10" fillId="21" borderId="53" xfId="0" applyNumberFormat="1" applyFont="1" applyFill="1" applyBorder="1" applyAlignment="1" applyProtection="1">
      <alignment horizontal="center" vertical="center"/>
    </xf>
    <xf numFmtId="0" fontId="3" fillId="21" borderId="52" xfId="0" applyNumberFormat="1" applyFont="1" applyFill="1" applyBorder="1" applyAlignment="1" applyProtection="1">
      <alignment horizontal="center" vertical="center"/>
    </xf>
    <xf numFmtId="0" fontId="3" fillId="21" borderId="66" xfId="0" applyNumberFormat="1" applyFont="1" applyFill="1" applyBorder="1" applyAlignment="1" applyProtection="1">
      <alignment horizontal="center" vertical="center"/>
    </xf>
    <xf numFmtId="0" fontId="3" fillId="21" borderId="53" xfId="0" applyNumberFormat="1" applyFont="1" applyFill="1" applyBorder="1" applyAlignment="1" applyProtection="1">
      <alignment horizontal="center" vertical="center"/>
    </xf>
    <xf numFmtId="0" fontId="14" fillId="21" borderId="52" xfId="0" applyNumberFormat="1" applyFont="1" applyFill="1" applyBorder="1" applyAlignment="1" applyProtection="1">
      <alignment horizontal="center" vertical="center"/>
    </xf>
    <xf numFmtId="0" fontId="1" fillId="0" borderId="49" xfId="0" applyNumberFormat="1" applyFont="1" applyFill="1" applyBorder="1" applyAlignment="1" applyProtection="1">
      <alignment horizontal="center" vertical="center"/>
    </xf>
    <xf numFmtId="0" fontId="1" fillId="0" borderId="55" xfId="0" applyNumberFormat="1" applyFont="1" applyFill="1" applyBorder="1" applyAlignment="1" applyProtection="1">
      <alignment horizontal="center" vertical="center"/>
    </xf>
    <xf numFmtId="0" fontId="1" fillId="0" borderId="50" xfId="0" applyNumberFormat="1" applyFont="1" applyFill="1" applyBorder="1" applyAlignment="1" applyProtection="1">
      <alignment horizontal="center" vertical="center"/>
    </xf>
    <xf numFmtId="0" fontId="1" fillId="0" borderId="51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left" vertical="center" wrapText="1"/>
    </xf>
    <xf numFmtId="0" fontId="10" fillId="0" borderId="62" xfId="0" applyNumberFormat="1" applyFont="1" applyFill="1" applyBorder="1" applyAlignment="1" applyProtection="1">
      <alignment horizontal="left" vertical="center" wrapText="1"/>
    </xf>
    <xf numFmtId="0" fontId="10" fillId="0" borderId="48" xfId="0" applyNumberFormat="1" applyFont="1" applyFill="1" applyBorder="1" applyAlignment="1" applyProtection="1">
      <alignment horizontal="center" vertical="center"/>
    </xf>
    <xf numFmtId="0" fontId="10" fillId="0" borderId="49" xfId="0" applyNumberFormat="1" applyFont="1" applyFill="1" applyBorder="1" applyAlignment="1" applyProtection="1">
      <alignment horizontal="center" vertical="center"/>
    </xf>
    <xf numFmtId="0" fontId="10" fillId="0" borderId="51" xfId="0" applyNumberFormat="1" applyFont="1" applyFill="1" applyBorder="1" applyAlignment="1" applyProtection="1">
      <alignment horizontal="center" vertical="center"/>
    </xf>
    <xf numFmtId="0" fontId="1" fillId="0" borderId="112" xfId="0" applyNumberFormat="1" applyFont="1" applyFill="1" applyBorder="1" applyAlignment="1" applyProtection="1">
      <alignment horizontal="center" vertical="center"/>
    </xf>
    <xf numFmtId="0" fontId="1" fillId="0" borderId="115" xfId="0" applyNumberFormat="1" applyFont="1" applyFill="1" applyBorder="1" applyAlignment="1" applyProtection="1">
      <alignment horizontal="center" vertical="center"/>
    </xf>
    <xf numFmtId="0" fontId="1" fillId="0" borderId="48" xfId="0" applyNumberFormat="1" applyFont="1" applyFill="1" applyBorder="1" applyAlignment="1" applyProtection="1">
      <alignment horizontal="center" vertical="center"/>
    </xf>
    <xf numFmtId="0" fontId="14" fillId="21" borderId="44" xfId="0" applyNumberFormat="1" applyFont="1" applyFill="1" applyBorder="1" applyAlignment="1" applyProtection="1">
      <alignment horizontal="center" vertical="center"/>
    </xf>
    <xf numFmtId="0" fontId="14" fillId="21" borderId="46" xfId="0" applyNumberFormat="1" applyFont="1" applyFill="1" applyBorder="1" applyAlignment="1" applyProtection="1">
      <alignment horizontal="center" vertical="center"/>
    </xf>
    <xf numFmtId="0" fontId="14" fillId="21" borderId="62" xfId="0" applyNumberFormat="1" applyFont="1" applyFill="1" applyBorder="1" applyAlignment="1" applyProtection="1">
      <alignment horizontal="center" vertical="center"/>
    </xf>
    <xf numFmtId="0" fontId="14" fillId="21" borderId="32" xfId="0" applyNumberFormat="1" applyFont="1" applyFill="1" applyBorder="1" applyAlignment="1" applyProtection="1">
      <alignment horizontal="center" vertical="center"/>
    </xf>
    <xf numFmtId="0" fontId="14" fillId="21" borderId="45" xfId="0" applyNumberFormat="1" applyFont="1" applyFill="1" applyBorder="1" applyAlignment="1" applyProtection="1">
      <alignment horizontal="center" vertical="center"/>
    </xf>
    <xf numFmtId="0" fontId="10" fillId="0" borderId="112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center"/>
    </xf>
    <xf numFmtId="0" fontId="10" fillId="0" borderId="115" xfId="0" applyNumberFormat="1" applyFont="1" applyFill="1" applyBorder="1" applyAlignment="1" applyProtection="1">
      <alignment horizontal="center" vertical="center"/>
    </xf>
    <xf numFmtId="0" fontId="1" fillId="0" borderId="113" xfId="0" applyNumberFormat="1" applyFont="1" applyFill="1" applyBorder="1" applyAlignment="1" applyProtection="1">
      <alignment horizontal="center" vertical="center"/>
    </xf>
    <xf numFmtId="0" fontId="10" fillId="21" borderId="112" xfId="0" applyNumberFormat="1" applyFont="1" applyFill="1" applyBorder="1" applyAlignment="1" applyProtection="1">
      <alignment horizontal="center" vertical="center"/>
    </xf>
    <xf numFmtId="0" fontId="10" fillId="21" borderId="46" xfId="0" applyNumberFormat="1" applyFont="1" applyFill="1" applyBorder="1" applyAlignment="1" applyProtection="1">
      <alignment horizontal="center" vertical="center"/>
    </xf>
    <xf numFmtId="0" fontId="10" fillId="21" borderId="115" xfId="0" applyNumberFormat="1" applyFont="1" applyFill="1" applyBorder="1" applyAlignment="1" applyProtection="1">
      <alignment horizontal="center" vertical="center"/>
    </xf>
    <xf numFmtId="0" fontId="3" fillId="21" borderId="112" xfId="0" applyNumberFormat="1" applyFont="1" applyFill="1" applyBorder="1" applyAlignment="1" applyProtection="1">
      <alignment horizontal="center" vertical="center"/>
    </xf>
    <xf numFmtId="0" fontId="3" fillId="21" borderId="46" xfId="0" applyNumberFormat="1" applyFont="1" applyFill="1" applyBorder="1" applyAlignment="1" applyProtection="1">
      <alignment horizontal="center" vertical="center"/>
    </xf>
    <xf numFmtId="0" fontId="3" fillId="21" borderId="115" xfId="0" applyNumberFormat="1" applyFont="1" applyFill="1" applyBorder="1" applyAlignment="1" applyProtection="1">
      <alignment horizontal="center" vertical="center"/>
    </xf>
    <xf numFmtId="1" fontId="14" fillId="21" borderId="112" xfId="0" applyNumberFormat="1" applyFont="1" applyFill="1" applyBorder="1" applyAlignment="1" applyProtection="1">
      <alignment horizontal="center" vertical="center"/>
    </xf>
    <xf numFmtId="1" fontId="14" fillId="21" borderId="46" xfId="0" applyNumberFormat="1" applyFont="1" applyFill="1" applyBorder="1" applyAlignment="1" applyProtection="1">
      <alignment horizontal="center" vertical="center"/>
    </xf>
    <xf numFmtId="1" fontId="14" fillId="21" borderId="115" xfId="0" applyNumberFormat="1" applyFont="1" applyFill="1" applyBorder="1" applyAlignment="1" applyProtection="1">
      <alignment horizontal="center" vertical="center"/>
    </xf>
    <xf numFmtId="0" fontId="14" fillId="21" borderId="112" xfId="0" applyNumberFormat="1" applyFont="1" applyFill="1" applyBorder="1" applyAlignment="1" applyProtection="1">
      <alignment horizontal="center" vertical="center"/>
    </xf>
    <xf numFmtId="0" fontId="14" fillId="21" borderId="113" xfId="0" applyNumberFormat="1" applyFont="1" applyFill="1" applyBorder="1" applyAlignment="1" applyProtection="1">
      <alignment horizontal="center" vertical="center"/>
    </xf>
    <xf numFmtId="0" fontId="14" fillId="21" borderId="115" xfId="0" applyNumberFormat="1" applyFont="1" applyFill="1" applyBorder="1" applyAlignment="1" applyProtection="1">
      <alignment horizontal="center" vertical="center"/>
    </xf>
    <xf numFmtId="0" fontId="14" fillId="21" borderId="10" xfId="0" applyNumberFormat="1" applyFont="1" applyFill="1" applyBorder="1" applyAlignment="1" applyProtection="1">
      <alignment horizontal="center"/>
    </xf>
    <xf numFmtId="0" fontId="14" fillId="21" borderId="11" xfId="0" applyNumberFormat="1" applyFont="1" applyFill="1" applyBorder="1" applyAlignment="1" applyProtection="1">
      <alignment horizontal="center"/>
    </xf>
    <xf numFmtId="0" fontId="14" fillId="21" borderId="9" xfId="0" applyNumberFormat="1" applyFont="1" applyFill="1" applyBorder="1" applyAlignment="1" applyProtection="1">
      <alignment horizontal="center"/>
    </xf>
    <xf numFmtId="0" fontId="14" fillId="21" borderId="92" xfId="0" applyNumberFormat="1" applyFont="1" applyFill="1" applyBorder="1" applyAlignment="1" applyProtection="1">
      <alignment horizontal="center"/>
    </xf>
    <xf numFmtId="0" fontId="14" fillId="21" borderId="76" xfId="0" applyNumberFormat="1" applyFont="1" applyFill="1" applyBorder="1" applyAlignment="1" applyProtection="1">
      <alignment horizontal="center"/>
    </xf>
    <xf numFmtId="0" fontId="14" fillId="21" borderId="9" xfId="0" applyNumberFormat="1" applyFont="1" applyFill="1" applyBorder="1" applyAlignment="1" applyProtection="1">
      <alignment horizontal="center" vertical="center"/>
    </xf>
    <xf numFmtId="0" fontId="14" fillId="21" borderId="10" xfId="0" applyNumberFormat="1" applyFont="1" applyFill="1" applyBorder="1" applyAlignment="1" applyProtection="1">
      <alignment horizontal="center" vertical="center"/>
    </xf>
    <xf numFmtId="0" fontId="3" fillId="21" borderId="32" xfId="0" applyNumberFormat="1" applyFont="1" applyFill="1" applyBorder="1" applyAlignment="1" applyProtection="1">
      <alignment horizontal="left" vertical="center" wrapText="1"/>
    </xf>
    <xf numFmtId="1" fontId="10" fillId="21" borderId="112" xfId="0" applyNumberFormat="1" applyFont="1" applyFill="1" applyBorder="1" applyAlignment="1" applyProtection="1">
      <alignment horizontal="center" vertical="center" wrapText="1"/>
    </xf>
    <xf numFmtId="1" fontId="10" fillId="21" borderId="46" xfId="0" applyNumberFormat="1" applyFont="1" applyFill="1" applyBorder="1" applyAlignment="1" applyProtection="1">
      <alignment horizontal="center" vertical="center" wrapText="1"/>
    </xf>
    <xf numFmtId="1" fontId="10" fillId="21" borderId="115" xfId="0" applyNumberFormat="1" applyFont="1" applyFill="1" applyBorder="1" applyAlignment="1" applyProtection="1">
      <alignment horizontal="center" vertical="center" wrapText="1"/>
    </xf>
    <xf numFmtId="1" fontId="14" fillId="21" borderId="92" xfId="0" applyNumberFormat="1" applyFont="1" applyFill="1" applyBorder="1" applyAlignment="1" applyProtection="1">
      <alignment horizontal="center" vertical="center"/>
    </xf>
    <xf numFmtId="1" fontId="14" fillId="21" borderId="10" xfId="0" applyNumberFormat="1" applyFont="1" applyFill="1" applyBorder="1" applyAlignment="1" applyProtection="1">
      <alignment horizontal="center" vertical="center"/>
    </xf>
    <xf numFmtId="1" fontId="14" fillId="21" borderId="76" xfId="0" applyNumberFormat="1" applyFont="1" applyFill="1" applyBorder="1" applyAlignment="1" applyProtection="1">
      <alignment horizontal="center" vertical="center"/>
    </xf>
    <xf numFmtId="1" fontId="14" fillId="21" borderId="11" xfId="0" applyNumberFormat="1" applyFont="1" applyFill="1" applyBorder="1" applyAlignment="1" applyProtection="1">
      <alignment horizontal="center" vertical="center"/>
    </xf>
    <xf numFmtId="0" fontId="14" fillId="21" borderId="11" xfId="0" applyNumberFormat="1" applyFont="1" applyFill="1" applyBorder="1" applyAlignment="1" applyProtection="1">
      <alignment horizontal="center" vertical="center"/>
    </xf>
    <xf numFmtId="1" fontId="14" fillId="10" borderId="46" xfId="0" applyNumberFormat="1" applyFont="1" applyFill="1" applyBorder="1" applyAlignment="1" applyProtection="1">
      <alignment horizontal="center"/>
    </xf>
    <xf numFmtId="1" fontId="14" fillId="10" borderId="113" xfId="0" applyNumberFormat="1" applyFont="1" applyFill="1" applyBorder="1" applyAlignment="1" applyProtection="1">
      <alignment horizontal="center"/>
    </xf>
    <xf numFmtId="1" fontId="14" fillId="10" borderId="115" xfId="0" applyNumberFormat="1" applyFont="1" applyFill="1" applyBorder="1" applyAlignment="1" applyProtection="1">
      <alignment horizontal="center"/>
    </xf>
    <xf numFmtId="1" fontId="14" fillId="10" borderId="50" xfId="0" applyNumberFormat="1" applyFont="1" applyFill="1" applyBorder="1" applyAlignment="1" applyProtection="1">
      <alignment horizontal="center" vertical="center"/>
    </xf>
    <xf numFmtId="1" fontId="14" fillId="10" borderId="49" xfId="0" applyNumberFormat="1" applyFont="1" applyFill="1" applyBorder="1" applyAlignment="1" applyProtection="1">
      <alignment horizontal="center" vertical="center"/>
    </xf>
    <xf numFmtId="1" fontId="14" fillId="10" borderId="9" xfId="0" applyNumberFormat="1" applyFont="1" applyFill="1" applyBorder="1" applyAlignment="1" applyProtection="1">
      <alignment horizontal="center" vertical="center"/>
    </xf>
    <xf numFmtId="1" fontId="14" fillId="10" borderId="10" xfId="0" applyNumberFormat="1" applyFont="1" applyFill="1" applyBorder="1" applyAlignment="1" applyProtection="1">
      <alignment horizontal="center" vertical="center"/>
    </xf>
    <xf numFmtId="1" fontId="14" fillId="10" borderId="151" xfId="0" applyNumberFormat="1" applyFont="1" applyFill="1" applyBorder="1" applyAlignment="1" applyProtection="1">
      <alignment horizontal="center" vertical="center"/>
    </xf>
    <xf numFmtId="0" fontId="14" fillId="10" borderId="133" xfId="0" applyNumberFormat="1" applyFont="1" applyFill="1" applyBorder="1" applyAlignment="1" applyProtection="1">
      <alignment horizontal="center" vertical="center"/>
    </xf>
    <xf numFmtId="0" fontId="14" fillId="10" borderId="152" xfId="0" applyNumberFormat="1" applyFont="1" applyFill="1" applyBorder="1" applyAlignment="1" applyProtection="1">
      <alignment horizontal="center" vertical="center"/>
    </xf>
    <xf numFmtId="0" fontId="14" fillId="10" borderId="9" xfId="0" applyNumberFormat="1" applyFont="1" applyFill="1" applyBorder="1" applyAlignment="1" applyProtection="1">
      <alignment horizontal="center" vertical="center"/>
    </xf>
    <xf numFmtId="0" fontId="14" fillId="10" borderId="10" xfId="0" applyNumberFormat="1" applyFont="1" applyFill="1" applyBorder="1" applyAlignment="1" applyProtection="1">
      <alignment horizontal="center" vertical="center"/>
    </xf>
    <xf numFmtId="0" fontId="14" fillId="10" borderId="76" xfId="0" applyNumberFormat="1" applyFont="1" applyFill="1" applyBorder="1" applyAlignment="1" applyProtection="1">
      <alignment horizontal="center" vertical="center"/>
    </xf>
    <xf numFmtId="0" fontId="15" fillId="10" borderId="48" xfId="0" applyNumberFormat="1" applyFont="1" applyFill="1" applyBorder="1" applyAlignment="1" applyProtection="1">
      <alignment horizontal="left" vertical="center" wrapText="1"/>
    </xf>
    <xf numFmtId="0" fontId="15" fillId="10" borderId="49" xfId="0" applyNumberFormat="1" applyFont="1" applyFill="1" applyBorder="1" applyAlignment="1" applyProtection="1">
      <alignment horizontal="left" vertical="center" wrapText="1"/>
    </xf>
    <xf numFmtId="0" fontId="15" fillId="10" borderId="55" xfId="0" applyNumberFormat="1" applyFont="1" applyFill="1" applyBorder="1" applyAlignment="1" applyProtection="1">
      <alignment horizontal="left" vertical="center" wrapText="1"/>
    </xf>
    <xf numFmtId="0" fontId="15" fillId="10" borderId="92" xfId="0" applyNumberFormat="1" applyFont="1" applyFill="1" applyBorder="1" applyAlignment="1" applyProtection="1">
      <alignment horizontal="left" vertical="center" wrapText="1"/>
    </xf>
    <xf numFmtId="0" fontId="15" fillId="10" borderId="10" xfId="0" applyNumberFormat="1" applyFont="1" applyFill="1" applyBorder="1" applyAlignment="1" applyProtection="1">
      <alignment horizontal="left" vertical="center" wrapText="1"/>
    </xf>
    <xf numFmtId="0" fontId="15" fillId="10" borderId="11" xfId="0" applyNumberFormat="1" applyFont="1" applyFill="1" applyBorder="1" applyAlignment="1" applyProtection="1">
      <alignment horizontal="left" vertical="center" wrapText="1"/>
    </xf>
    <xf numFmtId="0" fontId="14" fillId="10" borderId="50" xfId="0" applyNumberFormat="1" applyFont="1" applyFill="1" applyBorder="1" applyAlignment="1" applyProtection="1">
      <alignment horizontal="center" vertical="center"/>
    </xf>
    <xf numFmtId="0" fontId="14" fillId="10" borderId="49" xfId="0" applyNumberFormat="1" applyFont="1" applyFill="1" applyBorder="1" applyAlignment="1" applyProtection="1">
      <alignment horizontal="center" vertical="center"/>
    </xf>
    <xf numFmtId="1" fontId="14" fillId="10" borderId="48" xfId="0" applyNumberFormat="1" applyFont="1" applyFill="1" applyBorder="1" applyAlignment="1" applyProtection="1">
      <alignment horizontal="center" vertical="center"/>
    </xf>
    <xf numFmtId="1" fontId="14" fillId="10" borderId="51" xfId="0" applyNumberFormat="1" applyFont="1" applyFill="1" applyBorder="1" applyAlignment="1" applyProtection="1">
      <alignment horizontal="center" vertical="center"/>
    </xf>
    <xf numFmtId="1" fontId="14" fillId="10" borderId="92" xfId="0" applyNumberFormat="1" applyFont="1" applyFill="1" applyBorder="1" applyAlignment="1" applyProtection="1">
      <alignment horizontal="center" vertical="center"/>
    </xf>
    <xf numFmtId="1" fontId="14" fillId="10" borderId="76" xfId="0" applyNumberFormat="1" applyFont="1" applyFill="1" applyBorder="1" applyAlignment="1" applyProtection="1">
      <alignment horizontal="center" vertical="center"/>
    </xf>
    <xf numFmtId="0" fontId="1" fillId="22" borderId="6" xfId="0" applyNumberFormat="1" applyFont="1" applyFill="1" applyBorder="1" applyAlignment="1" applyProtection="1">
      <alignment horizontal="center" vertical="center"/>
    </xf>
    <xf numFmtId="1" fontId="1" fillId="22" borderId="83" xfId="0" applyNumberFormat="1" applyFont="1" applyFill="1" applyBorder="1" applyAlignment="1" applyProtection="1">
      <alignment horizontal="center" vertical="center"/>
    </xf>
    <xf numFmtId="1" fontId="1" fillId="22" borderId="6" xfId="0" applyNumberFormat="1" applyFont="1" applyFill="1" applyBorder="1" applyAlignment="1" applyProtection="1">
      <alignment horizontal="center" vertical="center"/>
    </xf>
    <xf numFmtId="1" fontId="1" fillId="22" borderId="85" xfId="0" applyNumberFormat="1" applyFont="1" applyFill="1" applyBorder="1" applyAlignment="1" applyProtection="1">
      <alignment horizontal="center" vertical="center"/>
    </xf>
    <xf numFmtId="0" fontId="13" fillId="22" borderId="6" xfId="0" applyNumberFormat="1" applyFont="1" applyFill="1" applyBorder="1" applyAlignment="1" applyProtection="1">
      <alignment horizontal="center" vertical="center"/>
    </xf>
    <xf numFmtId="0" fontId="13" fillId="22" borderId="83" xfId="0" applyNumberFormat="1" applyFont="1" applyFill="1" applyBorder="1" applyAlignment="1" applyProtection="1">
      <alignment horizontal="center" vertical="center"/>
    </xf>
    <xf numFmtId="0" fontId="13" fillId="22" borderId="85" xfId="0" applyNumberFormat="1" applyFont="1" applyFill="1" applyBorder="1" applyAlignment="1" applyProtection="1">
      <alignment horizontal="center" vertical="center"/>
    </xf>
    <xf numFmtId="0" fontId="1" fillId="22" borderId="83" xfId="0" applyNumberFormat="1" applyFont="1" applyFill="1" applyBorder="1" applyAlignment="1" applyProtection="1">
      <alignment horizontal="center" vertical="center"/>
    </xf>
    <xf numFmtId="0" fontId="1" fillId="22" borderId="84" xfId="0" applyNumberFormat="1" applyFont="1" applyFill="1" applyBorder="1" applyAlignment="1" applyProtection="1">
      <alignment horizontal="center" vertical="center"/>
    </xf>
    <xf numFmtId="0" fontId="1" fillId="22" borderId="85" xfId="0" applyNumberFormat="1" applyFont="1" applyFill="1" applyBorder="1" applyAlignment="1" applyProtection="1">
      <alignment horizontal="center" vertical="center"/>
    </xf>
    <xf numFmtId="0" fontId="13" fillId="22" borderId="83" xfId="0" applyNumberFormat="1" applyFont="1" applyFill="1" applyBorder="1" applyAlignment="1" applyProtection="1">
      <alignment horizontal="left" vertical="distributed" wrapText="1"/>
    </xf>
    <xf numFmtId="0" fontId="13" fillId="22" borderId="6" xfId="0" applyNumberFormat="1" applyFont="1" applyFill="1" applyBorder="1" applyAlignment="1" applyProtection="1">
      <alignment horizontal="left" vertical="distributed" wrapText="1"/>
    </xf>
    <xf numFmtId="0" fontId="13" fillId="22" borderId="84" xfId="0" applyNumberFormat="1" applyFont="1" applyFill="1" applyBorder="1" applyAlignment="1" applyProtection="1">
      <alignment horizontal="left" vertical="distributed" wrapText="1"/>
    </xf>
    <xf numFmtId="1" fontId="1" fillId="22" borderId="86" xfId="0" applyNumberFormat="1" applyFont="1" applyFill="1" applyBorder="1" applyAlignment="1" applyProtection="1">
      <alignment horizontal="center" vertical="center"/>
    </xf>
    <xf numFmtId="0" fontId="1" fillId="22" borderId="86" xfId="0" applyNumberFormat="1" applyFont="1" applyFill="1" applyBorder="1" applyAlignment="1" applyProtection="1">
      <alignment horizontal="center" vertical="center"/>
    </xf>
    <xf numFmtId="0" fontId="47" fillId="0" borderId="113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115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0" borderId="113" xfId="0" applyNumberFormat="1" applyFont="1" applyFill="1" applyBorder="1" applyAlignment="1" applyProtection="1">
      <alignment horizontal="center" vertical="center"/>
    </xf>
    <xf numFmtId="0" fontId="13" fillId="0" borderId="46" xfId="0" applyNumberFormat="1" applyFont="1" applyFill="1" applyBorder="1" applyAlignment="1" applyProtection="1">
      <alignment horizontal="center" vertical="center"/>
    </xf>
    <xf numFmtId="0" fontId="13" fillId="0" borderId="115" xfId="0" applyNumberFormat="1" applyFont="1" applyFill="1" applyBorder="1" applyAlignment="1" applyProtection="1">
      <alignment horizontal="center" vertical="center"/>
    </xf>
    <xf numFmtId="0" fontId="13" fillId="0" borderId="130" xfId="0" applyFont="1" applyFill="1" applyBorder="1" applyAlignment="1">
      <alignment horizontal="left" vertical="center" wrapText="1"/>
    </xf>
    <xf numFmtId="0" fontId="13" fillId="0" borderId="131" xfId="0" applyFont="1" applyFill="1" applyBorder="1" applyAlignment="1">
      <alignment horizontal="left" vertical="center" wrapText="1"/>
    </xf>
    <xf numFmtId="0" fontId="13" fillId="0" borderId="132" xfId="0" applyFont="1" applyFill="1" applyBorder="1" applyAlignment="1">
      <alignment horizontal="left" vertical="center" wrapText="1"/>
    </xf>
    <xf numFmtId="1" fontId="1" fillId="0" borderId="112" xfId="0" applyNumberFormat="1" applyFont="1" applyFill="1" applyBorder="1" applyAlignment="1" applyProtection="1">
      <alignment horizontal="center" vertical="center"/>
    </xf>
    <xf numFmtId="1" fontId="1" fillId="0" borderId="46" xfId="0" applyNumberFormat="1" applyFont="1" applyFill="1" applyBorder="1" applyAlignment="1" applyProtection="1">
      <alignment horizontal="center" vertical="center"/>
    </xf>
    <xf numFmtId="1" fontId="1" fillId="0" borderId="115" xfId="0" applyNumberFormat="1" applyFont="1" applyFill="1" applyBorder="1" applyAlignment="1" applyProtection="1">
      <alignment horizontal="center" vertical="center"/>
    </xf>
    <xf numFmtId="0" fontId="1" fillId="6" borderId="112" xfId="0" applyNumberFormat="1" applyFont="1" applyFill="1" applyBorder="1" applyAlignment="1" applyProtection="1">
      <alignment horizontal="center" vertical="center"/>
    </xf>
    <xf numFmtId="0" fontId="1" fillId="6" borderId="46" xfId="0" applyNumberFormat="1" applyFont="1" applyFill="1" applyBorder="1" applyAlignment="1" applyProtection="1">
      <alignment horizontal="center" vertical="center"/>
    </xf>
    <xf numFmtId="0" fontId="1" fillId="6" borderId="115" xfId="0" applyNumberFormat="1" applyFont="1" applyFill="1" applyBorder="1" applyAlignment="1" applyProtection="1">
      <alignment horizontal="center" vertical="center"/>
    </xf>
    <xf numFmtId="1" fontId="13" fillId="0" borderId="112" xfId="0" applyNumberFormat="1" applyFont="1" applyFill="1" applyBorder="1" applyAlignment="1" applyProtection="1">
      <alignment horizontal="center" vertical="center" wrapText="1"/>
    </xf>
    <xf numFmtId="1" fontId="13" fillId="0" borderId="46" xfId="0" applyNumberFormat="1" applyFont="1" applyFill="1" applyBorder="1" applyAlignment="1" applyProtection="1">
      <alignment horizontal="center" vertical="center" wrapText="1"/>
    </xf>
    <xf numFmtId="1" fontId="13" fillId="0" borderId="62" xfId="0" applyNumberFormat="1" applyFont="1" applyFill="1" applyBorder="1" applyAlignment="1" applyProtection="1">
      <alignment horizontal="center" vertical="center" wrapText="1"/>
    </xf>
    <xf numFmtId="1" fontId="1" fillId="0" borderId="113" xfId="0" applyNumberFormat="1" applyFont="1" applyFill="1" applyBorder="1" applyAlignment="1" applyProtection="1">
      <alignment horizontal="center" vertical="center"/>
    </xf>
    <xf numFmtId="1" fontId="1" fillId="0" borderId="62" xfId="0" applyNumberFormat="1" applyFont="1" applyFill="1" applyBorder="1" applyAlignment="1" applyProtection="1">
      <alignment horizontal="center" vertical="center"/>
    </xf>
    <xf numFmtId="0" fontId="13" fillId="0" borderId="46" xfId="0" applyNumberFormat="1" applyFont="1" applyFill="1" applyBorder="1" applyAlignment="1" applyProtection="1">
      <alignment horizontal="center"/>
    </xf>
    <xf numFmtId="0" fontId="13" fillId="0" borderId="115" xfId="0" applyNumberFormat="1" applyFont="1" applyFill="1" applyBorder="1" applyAlignment="1" applyProtection="1">
      <alignment horizontal="center"/>
    </xf>
    <xf numFmtId="0" fontId="13" fillId="0" borderId="46" xfId="0" applyFont="1" applyBorder="1" applyAlignment="1">
      <alignment horizontal="center" vertical="center"/>
    </xf>
    <xf numFmtId="0" fontId="13" fillId="0" borderId="113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1" fontId="12" fillId="11" borderId="113" xfId="0" applyNumberFormat="1" applyFont="1" applyFill="1" applyBorder="1" applyAlignment="1" applyProtection="1">
      <alignment horizontal="center" vertical="center" wrapText="1"/>
    </xf>
    <xf numFmtId="1" fontId="12" fillId="11" borderId="46" xfId="0" applyNumberFormat="1" applyFont="1" applyFill="1" applyBorder="1" applyAlignment="1" applyProtection="1">
      <alignment horizontal="center" vertical="center" wrapText="1"/>
    </xf>
    <xf numFmtId="1" fontId="12" fillId="11" borderId="115" xfId="0" applyNumberFormat="1" applyFont="1" applyFill="1" applyBorder="1" applyAlignment="1" applyProtection="1">
      <alignment horizontal="center" vertical="center" wrapText="1"/>
    </xf>
    <xf numFmtId="0" fontId="23" fillId="0" borderId="63" xfId="0" applyNumberFormat="1" applyFont="1" applyFill="1" applyBorder="1" applyAlignment="1" applyProtection="1">
      <alignment horizontal="center" vertical="distributed" wrapText="1"/>
    </xf>
    <xf numFmtId="0" fontId="23" fillId="0" borderId="16" xfId="0" applyNumberFormat="1" applyFont="1" applyFill="1" applyBorder="1" applyAlignment="1" applyProtection="1">
      <alignment horizontal="center" vertical="distributed" wrapText="1"/>
    </xf>
    <xf numFmtId="0" fontId="12" fillId="11" borderId="32" xfId="0" applyNumberFormat="1" applyFont="1" applyFill="1" applyBorder="1" applyAlignment="1" applyProtection="1">
      <alignment horizontal="center" vertical="center" wrapText="1"/>
    </xf>
    <xf numFmtId="0" fontId="12" fillId="11" borderId="46" xfId="0" applyNumberFormat="1" applyFont="1" applyFill="1" applyBorder="1" applyAlignment="1" applyProtection="1">
      <alignment horizontal="center" vertical="center" wrapText="1"/>
    </xf>
    <xf numFmtId="0" fontId="12" fillId="11" borderId="62" xfId="0" applyNumberFormat="1" applyFont="1" applyFill="1" applyBorder="1" applyAlignment="1" applyProtection="1">
      <alignment horizontal="center" vertical="center" wrapText="1"/>
    </xf>
    <xf numFmtId="1" fontId="12" fillId="11" borderId="112" xfId="0" applyNumberFormat="1" applyFont="1" applyFill="1" applyBorder="1" applyAlignment="1" applyProtection="1">
      <alignment horizontal="center" vertical="center" wrapText="1"/>
    </xf>
    <xf numFmtId="1" fontId="12" fillId="6" borderId="112" xfId="0" applyNumberFormat="1" applyFont="1" applyFill="1" applyBorder="1" applyAlignment="1" applyProtection="1">
      <alignment horizontal="center" vertical="center" wrapText="1"/>
    </xf>
    <xf numFmtId="1" fontId="12" fillId="6" borderId="46" xfId="0" applyNumberFormat="1" applyFont="1" applyFill="1" applyBorder="1" applyAlignment="1" applyProtection="1">
      <alignment horizontal="center" vertical="center" wrapText="1"/>
    </xf>
    <xf numFmtId="1" fontId="12" fillId="6" borderId="115" xfId="0" applyNumberFormat="1" applyFont="1" applyFill="1" applyBorder="1" applyAlignment="1" applyProtection="1">
      <alignment horizontal="center" vertical="center" wrapText="1"/>
    </xf>
    <xf numFmtId="1" fontId="12" fillId="11" borderId="62" xfId="0" applyNumberFormat="1" applyFont="1" applyFill="1" applyBorder="1" applyAlignment="1" applyProtection="1">
      <alignment horizontal="center" vertical="center" wrapText="1"/>
    </xf>
    <xf numFmtId="1" fontId="21" fillId="8" borderId="91" xfId="0" applyNumberFormat="1" applyFont="1" applyFill="1" applyBorder="1" applyAlignment="1" applyProtection="1">
      <alignment horizontal="center" vertical="center" wrapText="1"/>
    </xf>
    <xf numFmtId="0" fontId="21" fillId="8" borderId="91" xfId="0" applyNumberFormat="1" applyFont="1" applyFill="1" applyBorder="1" applyAlignment="1" applyProtection="1">
      <alignment horizontal="center" vertical="center" wrapText="1"/>
    </xf>
    <xf numFmtId="1" fontId="21" fillId="8" borderId="90" xfId="0" applyNumberFormat="1" applyFont="1" applyFill="1" applyBorder="1" applyAlignment="1" applyProtection="1">
      <alignment horizontal="center" vertical="center" wrapText="1"/>
    </xf>
    <xf numFmtId="0" fontId="21" fillId="8" borderId="119" xfId="0" applyNumberFormat="1" applyFont="1" applyFill="1" applyBorder="1" applyAlignment="1" applyProtection="1">
      <alignment horizontal="center" vertical="center" wrapText="1"/>
    </xf>
    <xf numFmtId="1" fontId="21" fillId="8" borderId="118" xfId="0" applyNumberFormat="1" applyFont="1" applyFill="1" applyBorder="1" applyAlignment="1" applyProtection="1">
      <alignment horizontal="center" vertical="center" wrapText="1"/>
    </xf>
    <xf numFmtId="1" fontId="21" fillId="8" borderId="93" xfId="0" applyNumberFormat="1" applyFont="1" applyFill="1" applyBorder="1" applyAlignment="1" applyProtection="1">
      <alignment horizontal="center" vertical="center" wrapText="1"/>
    </xf>
    <xf numFmtId="0" fontId="21" fillId="8" borderId="90" xfId="0" applyNumberFormat="1" applyFont="1" applyFill="1" applyBorder="1" applyAlignment="1" applyProtection="1">
      <alignment horizontal="center" vertical="center" wrapText="1"/>
    </xf>
    <xf numFmtId="0" fontId="21" fillId="8" borderId="93" xfId="0" applyNumberFormat="1" applyFont="1" applyFill="1" applyBorder="1" applyAlignment="1" applyProtection="1">
      <alignment horizontal="center" vertical="center" wrapText="1"/>
    </xf>
    <xf numFmtId="0" fontId="1" fillId="22" borderId="87" xfId="0" applyNumberFormat="1" applyFont="1" applyFill="1" applyBorder="1" applyAlignment="1" applyProtection="1">
      <alignment horizontal="center" vertical="center"/>
    </xf>
    <xf numFmtId="0" fontId="1" fillId="22" borderId="88" xfId="0" applyNumberFormat="1" applyFont="1" applyFill="1" applyBorder="1" applyAlignment="1" applyProtection="1">
      <alignment horizontal="center" vertical="center"/>
    </xf>
    <xf numFmtId="0" fontId="1" fillId="22" borderId="89" xfId="0" applyNumberFormat="1" applyFont="1" applyFill="1" applyBorder="1" applyAlignment="1" applyProtection="1">
      <alignment horizontal="center" vertical="center"/>
    </xf>
    <xf numFmtId="0" fontId="23" fillId="0" borderId="81" xfId="0" applyNumberFormat="1" applyFont="1" applyFill="1" applyBorder="1" applyAlignment="1" applyProtection="1">
      <alignment horizontal="center" vertical="center"/>
    </xf>
    <xf numFmtId="0" fontId="23" fillId="0" borderId="79" xfId="0" applyNumberFormat="1" applyFont="1" applyFill="1" applyBorder="1" applyAlignment="1" applyProtection="1">
      <alignment horizontal="center" vertical="center"/>
    </xf>
    <xf numFmtId="0" fontId="23" fillId="0" borderId="78" xfId="0" applyNumberFormat="1" applyFont="1" applyFill="1" applyBorder="1" applyAlignment="1" applyProtection="1">
      <alignment horizontal="center" vertical="center"/>
    </xf>
    <xf numFmtId="0" fontId="1" fillId="23" borderId="83" xfId="0" applyNumberFormat="1" applyFont="1" applyFill="1" applyBorder="1" applyAlignment="1" applyProtection="1">
      <alignment horizontal="center" vertical="center"/>
    </xf>
    <xf numFmtId="0" fontId="1" fillId="23" borderId="6" xfId="0" applyNumberFormat="1" applyFont="1" applyFill="1" applyBorder="1" applyAlignment="1" applyProtection="1">
      <alignment horizontal="center" vertical="center"/>
    </xf>
    <xf numFmtId="0" fontId="5" fillId="0" borderId="81" xfId="0" applyNumberFormat="1" applyFont="1" applyFill="1" applyBorder="1" applyAlignment="1" applyProtection="1">
      <alignment horizontal="center" vertical="center"/>
    </xf>
    <xf numFmtId="0" fontId="5" fillId="0" borderId="79" xfId="0" applyNumberFormat="1" applyFont="1" applyFill="1" applyBorder="1" applyAlignment="1" applyProtection="1">
      <alignment horizontal="center" vertical="center"/>
    </xf>
    <xf numFmtId="0" fontId="5" fillId="0" borderId="78" xfId="0" applyNumberFormat="1" applyFont="1" applyFill="1" applyBorder="1" applyAlignment="1" applyProtection="1">
      <alignment horizontal="center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5" fillId="0" borderId="50" xfId="0" applyNumberFormat="1" applyFont="1" applyFill="1" applyBorder="1" applyAlignment="1" applyProtection="1">
      <alignment horizontal="center" vertical="center"/>
    </xf>
    <xf numFmtId="0" fontId="5" fillId="0" borderId="51" xfId="0" applyNumberFormat="1" applyFont="1" applyFill="1" applyBorder="1" applyAlignment="1" applyProtection="1">
      <alignment horizontal="center" vertical="center"/>
    </xf>
    <xf numFmtId="0" fontId="23" fillId="0" borderId="46" xfId="0" applyNumberFormat="1" applyFont="1" applyFill="1" applyBorder="1" applyAlignment="1" applyProtection="1">
      <alignment horizontal="center" vertical="center"/>
    </xf>
    <xf numFmtId="0" fontId="20" fillId="0" borderId="113" xfId="0" applyNumberFormat="1" applyFont="1" applyFill="1" applyBorder="1" applyAlignment="1" applyProtection="1">
      <alignment horizontal="center"/>
    </xf>
    <xf numFmtId="0" fontId="20" fillId="0" borderId="46" xfId="0" applyNumberFormat="1" applyFont="1" applyFill="1" applyBorder="1" applyAlignment="1" applyProtection="1">
      <alignment horizontal="center"/>
    </xf>
    <xf numFmtId="0" fontId="20" fillId="0" borderId="115" xfId="0" applyNumberFormat="1" applyFont="1" applyFill="1" applyBorder="1" applyAlignment="1" applyProtection="1">
      <alignment horizontal="center"/>
    </xf>
    <xf numFmtId="0" fontId="23" fillId="0" borderId="81" xfId="0" applyNumberFormat="1" applyFont="1" applyFill="1" applyBorder="1" applyAlignment="1" applyProtection="1">
      <alignment horizontal="left" vertical="center"/>
    </xf>
    <xf numFmtId="0" fontId="23" fillId="0" borderId="79" xfId="0" applyNumberFormat="1" applyFont="1" applyFill="1" applyBorder="1" applyAlignment="1" applyProtection="1">
      <alignment horizontal="left" vertical="center"/>
    </xf>
    <xf numFmtId="0" fontId="23" fillId="0" borderId="82" xfId="0" applyNumberFormat="1" applyFont="1" applyFill="1" applyBorder="1" applyAlignment="1" applyProtection="1">
      <alignment horizontal="left" vertical="center"/>
    </xf>
    <xf numFmtId="1" fontId="5" fillId="0" borderId="112" xfId="0" applyNumberFormat="1" applyFont="1" applyFill="1" applyBorder="1" applyAlignment="1" applyProtection="1">
      <alignment horizontal="center" vertical="center"/>
    </xf>
    <xf numFmtId="1" fontId="5" fillId="0" borderId="46" xfId="0" applyNumberFormat="1" applyFont="1" applyFill="1" applyBorder="1" applyAlignment="1" applyProtection="1">
      <alignment horizontal="center" vertical="center"/>
    </xf>
    <xf numFmtId="1" fontId="5" fillId="0" borderId="115" xfId="0" applyNumberFormat="1" applyFont="1" applyFill="1" applyBorder="1" applyAlignment="1" applyProtection="1">
      <alignment horizontal="center" vertical="center"/>
    </xf>
    <xf numFmtId="1" fontId="5" fillId="6" borderId="112" xfId="0" applyNumberFormat="1" applyFont="1" applyFill="1" applyBorder="1" applyAlignment="1" applyProtection="1">
      <alignment horizontal="center" vertical="center"/>
    </xf>
    <xf numFmtId="1" fontId="5" fillId="6" borderId="46" xfId="0" applyNumberFormat="1" applyFont="1" applyFill="1" applyBorder="1" applyAlignment="1" applyProtection="1">
      <alignment horizontal="center" vertical="center"/>
    </xf>
    <xf numFmtId="1" fontId="5" fillId="6" borderId="115" xfId="0" applyNumberFormat="1" applyFont="1" applyFill="1" applyBorder="1" applyAlignment="1" applyProtection="1">
      <alignment horizontal="center" vertical="center"/>
    </xf>
    <xf numFmtId="1" fontId="5" fillId="0" borderId="62" xfId="0" applyNumberFormat="1" applyFont="1" applyFill="1" applyBorder="1" applyAlignment="1" applyProtection="1">
      <alignment horizontal="center" vertical="center"/>
    </xf>
    <xf numFmtId="1" fontId="5" fillId="0" borderId="81" xfId="0" applyNumberFormat="1" applyFont="1" applyFill="1" applyBorder="1" applyAlignment="1" applyProtection="1">
      <alignment horizontal="center" vertical="center"/>
    </xf>
    <xf numFmtId="1" fontId="5" fillId="0" borderId="79" xfId="0" applyNumberFormat="1" applyFont="1" applyFill="1" applyBorder="1" applyAlignment="1" applyProtection="1">
      <alignment horizontal="center" vertical="center"/>
    </xf>
    <xf numFmtId="1" fontId="5" fillId="0" borderId="82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113" xfId="0" applyNumberFormat="1" applyFont="1" applyFill="1" applyBorder="1" applyAlignment="1" applyProtection="1">
      <alignment horizontal="center" vertical="center"/>
    </xf>
    <xf numFmtId="0" fontId="5" fillId="0" borderId="115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left" vertical="distributed" wrapText="1"/>
    </xf>
    <xf numFmtId="0" fontId="23" fillId="0" borderId="46" xfId="0" applyNumberFormat="1" applyFont="1" applyFill="1" applyBorder="1" applyAlignment="1" applyProtection="1">
      <alignment horizontal="left" vertical="distributed" wrapText="1"/>
    </xf>
    <xf numFmtId="0" fontId="23" fillId="0" borderId="62" xfId="0" applyNumberFormat="1" applyFont="1" applyFill="1" applyBorder="1" applyAlignment="1" applyProtection="1">
      <alignment horizontal="left" vertical="distributed" wrapText="1"/>
    </xf>
    <xf numFmtId="1" fontId="5" fillId="0" borderId="113" xfId="0" applyNumberFormat="1" applyFont="1" applyFill="1" applyBorder="1" applyAlignment="1" applyProtection="1">
      <alignment horizontal="center" vertical="center"/>
    </xf>
    <xf numFmtId="0" fontId="13" fillId="0" borderId="32" xfId="0" applyNumberFormat="1" applyFont="1" applyFill="1" applyBorder="1" applyAlignment="1" applyProtection="1">
      <alignment horizontal="center" vertical="center" wrapText="1"/>
    </xf>
    <xf numFmtId="0" fontId="13" fillId="0" borderId="46" xfId="0" applyNumberFormat="1" applyFont="1" applyFill="1" applyBorder="1" applyAlignment="1" applyProtection="1">
      <alignment horizontal="center" vertical="center" wrapText="1"/>
    </xf>
    <xf numFmtId="0" fontId="13" fillId="0" borderId="62" xfId="0" applyNumberFormat="1" applyFont="1" applyFill="1" applyBorder="1" applyAlignment="1" applyProtection="1">
      <alignment horizontal="center" vertical="center" wrapText="1"/>
    </xf>
    <xf numFmtId="1" fontId="1" fillId="6" borderId="112" xfId="0" applyNumberFormat="1" applyFont="1" applyFill="1" applyBorder="1" applyAlignment="1" applyProtection="1">
      <alignment horizontal="center" vertical="center"/>
    </xf>
    <xf numFmtId="1" fontId="1" fillId="6" borderId="46" xfId="0" applyNumberFormat="1" applyFont="1" applyFill="1" applyBorder="1" applyAlignment="1" applyProtection="1">
      <alignment horizontal="center" vertical="center"/>
    </xf>
    <xf numFmtId="1" fontId="1" fillId="6" borderId="115" xfId="0" applyNumberFormat="1" applyFont="1" applyFill="1" applyBorder="1" applyAlignment="1" applyProtection="1">
      <alignment horizontal="center" vertical="center"/>
    </xf>
    <xf numFmtId="0" fontId="23" fillId="0" borderId="32" xfId="0" applyNumberFormat="1" applyFont="1" applyFill="1" applyBorder="1" applyAlignment="1" applyProtection="1">
      <alignment horizontal="left" vertical="center" wrapText="1"/>
    </xf>
    <xf numFmtId="0" fontId="23" fillId="0" borderId="46" xfId="0" applyNumberFormat="1" applyFont="1" applyFill="1" applyBorder="1" applyAlignment="1" applyProtection="1">
      <alignment horizontal="left" vertical="center" wrapText="1"/>
    </xf>
    <xf numFmtId="0" fontId="23" fillId="0" borderId="62" xfId="0" applyNumberFormat="1" applyFont="1" applyFill="1" applyBorder="1" applyAlignment="1" applyProtection="1">
      <alignment horizontal="left" vertical="center" wrapText="1"/>
    </xf>
    <xf numFmtId="0" fontId="13" fillId="22" borderId="141" xfId="0" applyNumberFormat="1" applyFont="1" applyFill="1" applyBorder="1" applyAlignment="1" applyProtection="1">
      <alignment horizontal="center" vertical="center"/>
    </xf>
    <xf numFmtId="0" fontId="13" fillId="22" borderId="142" xfId="0" applyNumberFormat="1" applyFont="1" applyFill="1" applyBorder="1" applyAlignment="1" applyProtection="1">
      <alignment horizontal="center" vertical="center"/>
    </xf>
    <xf numFmtId="0" fontId="13" fillId="22" borderId="144" xfId="0" applyNumberFormat="1" applyFont="1" applyFill="1" applyBorder="1" applyAlignment="1" applyProtection="1">
      <alignment horizontal="center" vertical="center"/>
    </xf>
    <xf numFmtId="0" fontId="1" fillId="22" borderId="141" xfId="0" applyNumberFormat="1" applyFont="1" applyFill="1" applyBorder="1" applyAlignment="1" applyProtection="1">
      <alignment horizontal="center" vertical="center"/>
    </xf>
    <xf numFmtId="0" fontId="1" fillId="22" borderId="142" xfId="0" applyNumberFormat="1" applyFont="1" applyFill="1" applyBorder="1" applyAlignment="1" applyProtection="1">
      <alignment horizontal="center" vertical="center"/>
    </xf>
    <xf numFmtId="0" fontId="1" fillId="22" borderId="144" xfId="0" applyNumberFormat="1" applyFont="1" applyFill="1" applyBorder="1" applyAlignment="1" applyProtection="1">
      <alignment horizontal="center" vertical="center"/>
    </xf>
    <xf numFmtId="0" fontId="13" fillId="22" borderId="146" xfId="0" applyNumberFormat="1" applyFont="1" applyFill="1" applyBorder="1" applyAlignment="1" applyProtection="1">
      <alignment horizontal="center" vertical="center"/>
    </xf>
    <xf numFmtId="0" fontId="13" fillId="22" borderId="147" xfId="0" applyNumberFormat="1" applyFont="1" applyFill="1" applyBorder="1" applyAlignment="1" applyProtection="1">
      <alignment horizontal="center" vertical="center"/>
    </xf>
    <xf numFmtId="0" fontId="13" fillId="22" borderId="150" xfId="0" applyNumberFormat="1" applyFont="1" applyFill="1" applyBorder="1" applyAlignment="1" applyProtection="1">
      <alignment horizontal="center" vertical="center"/>
    </xf>
    <xf numFmtId="0" fontId="13" fillId="22" borderId="141" xfId="0" applyNumberFormat="1" applyFont="1" applyFill="1" applyBorder="1" applyAlignment="1" applyProtection="1">
      <alignment horizontal="left" vertical="distributed" wrapText="1"/>
    </xf>
    <xf numFmtId="0" fontId="13" fillId="22" borderId="142" xfId="0" applyNumberFormat="1" applyFont="1" applyFill="1" applyBorder="1" applyAlignment="1" applyProtection="1">
      <alignment horizontal="left" vertical="distributed" wrapText="1"/>
    </xf>
    <xf numFmtId="0" fontId="13" fillId="22" borderId="138" xfId="0" applyNumberFormat="1" applyFont="1" applyFill="1" applyBorder="1" applyAlignment="1" applyProtection="1">
      <alignment horizontal="left" vertical="distributed" wrapText="1"/>
    </xf>
    <xf numFmtId="0" fontId="19" fillId="22" borderId="141" xfId="0" applyNumberFormat="1" applyFont="1" applyFill="1" applyBorder="1" applyAlignment="1" applyProtection="1">
      <alignment horizontal="center" vertical="center"/>
    </xf>
    <xf numFmtId="0" fontId="19" fillId="22" borderId="142" xfId="0" applyNumberFormat="1" applyFont="1" applyFill="1" applyBorder="1" applyAlignment="1" applyProtection="1">
      <alignment horizontal="center" vertical="center"/>
    </xf>
    <xf numFmtId="1" fontId="1" fillId="22" borderId="143" xfId="0" applyNumberFormat="1" applyFont="1" applyFill="1" applyBorder="1" applyAlignment="1" applyProtection="1">
      <alignment horizontal="center" vertical="center"/>
    </xf>
    <xf numFmtId="1" fontId="1" fillId="22" borderId="142" xfId="0" applyNumberFormat="1" applyFont="1" applyFill="1" applyBorder="1" applyAlignment="1" applyProtection="1">
      <alignment horizontal="center" vertical="center"/>
    </xf>
    <xf numFmtId="1" fontId="1" fillId="22" borderId="144" xfId="0" applyNumberFormat="1" applyFont="1" applyFill="1" applyBorder="1" applyAlignment="1" applyProtection="1">
      <alignment horizontal="center" vertical="center"/>
    </xf>
    <xf numFmtId="0" fontId="1" fillId="22" borderId="143" xfId="0" applyNumberFormat="1" applyFont="1" applyFill="1" applyBorder="1" applyAlignment="1" applyProtection="1">
      <alignment horizontal="center" vertical="center"/>
    </xf>
    <xf numFmtId="0" fontId="1" fillId="22" borderId="138" xfId="0" applyNumberFormat="1" applyFont="1" applyFill="1" applyBorder="1" applyAlignment="1" applyProtection="1">
      <alignment horizontal="center" vertical="center"/>
    </xf>
    <xf numFmtId="0" fontId="1" fillId="22" borderId="146" xfId="0" applyNumberFormat="1" applyFont="1" applyFill="1" applyBorder="1" applyAlignment="1" applyProtection="1">
      <alignment horizontal="center" vertical="center"/>
    </xf>
    <xf numFmtId="0" fontId="1" fillId="22" borderId="147" xfId="0" applyNumberFormat="1" applyFont="1" applyFill="1" applyBorder="1" applyAlignment="1" applyProtection="1">
      <alignment horizontal="center" vertical="center"/>
    </xf>
    <xf numFmtId="0" fontId="1" fillId="22" borderId="150" xfId="0" applyNumberFormat="1" applyFont="1" applyFill="1" applyBorder="1" applyAlignment="1" applyProtection="1">
      <alignment horizontal="center" vertical="center"/>
    </xf>
    <xf numFmtId="1" fontId="1" fillId="0" borderId="50" xfId="0" applyNumberFormat="1" applyFont="1" applyFill="1" applyBorder="1" applyAlignment="1" applyProtection="1">
      <alignment horizontal="center" vertical="center"/>
    </xf>
    <xf numFmtId="1" fontId="1" fillId="0" borderId="49" xfId="0" applyNumberFormat="1" applyFont="1" applyFill="1" applyBorder="1" applyAlignment="1" applyProtection="1">
      <alignment horizontal="center" vertical="center"/>
    </xf>
    <xf numFmtId="1" fontId="1" fillId="0" borderId="51" xfId="0" applyNumberFormat="1" applyFont="1" applyFill="1" applyBorder="1" applyAlignment="1" applyProtection="1">
      <alignment horizontal="center" vertical="center"/>
    </xf>
    <xf numFmtId="0" fontId="13" fillId="22" borderId="146" xfId="0" applyNumberFormat="1" applyFont="1" applyFill="1" applyBorder="1" applyAlignment="1" applyProtection="1">
      <alignment horizontal="left" vertical="distributed" wrapText="1"/>
    </xf>
    <xf numFmtId="0" fontId="13" fillId="22" borderId="147" xfId="0" applyNumberFormat="1" applyFont="1" applyFill="1" applyBorder="1" applyAlignment="1" applyProtection="1">
      <alignment horizontal="left" vertical="distributed" wrapText="1"/>
    </xf>
    <xf numFmtId="0" fontId="13" fillId="22" borderId="148" xfId="0" applyNumberFormat="1" applyFont="1" applyFill="1" applyBorder="1" applyAlignment="1" applyProtection="1">
      <alignment horizontal="left" vertical="distributed" wrapText="1"/>
    </xf>
    <xf numFmtId="1" fontId="1" fillId="22" borderId="149" xfId="0" applyNumberFormat="1" applyFont="1" applyFill="1" applyBorder="1" applyAlignment="1" applyProtection="1">
      <alignment horizontal="center" vertical="center"/>
    </xf>
    <xf numFmtId="1" fontId="1" fillId="22" borderId="147" xfId="0" applyNumberFormat="1" applyFont="1" applyFill="1" applyBorder="1" applyAlignment="1" applyProtection="1">
      <alignment horizontal="center" vertical="center"/>
    </xf>
    <xf numFmtId="1" fontId="1" fillId="22" borderId="150" xfId="0" applyNumberFormat="1" applyFont="1" applyFill="1" applyBorder="1" applyAlignment="1" applyProtection="1">
      <alignment horizontal="center" vertical="center"/>
    </xf>
    <xf numFmtId="0" fontId="1" fillId="22" borderId="149" xfId="0" applyNumberFormat="1" applyFont="1" applyFill="1" applyBorder="1" applyAlignment="1" applyProtection="1">
      <alignment horizontal="center" vertical="center"/>
    </xf>
    <xf numFmtId="0" fontId="1" fillId="22" borderId="148" xfId="0" applyNumberFormat="1" applyFont="1" applyFill="1" applyBorder="1" applyAlignment="1" applyProtection="1">
      <alignment horizontal="center" vertical="center"/>
    </xf>
    <xf numFmtId="1" fontId="1" fillId="0" borderId="54" xfId="0" applyNumberFormat="1" applyFont="1" applyFill="1" applyBorder="1" applyAlignment="1" applyProtection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/>
    </xf>
    <xf numFmtId="1" fontId="1" fillId="0" borderId="48" xfId="0" applyNumberFormat="1" applyFont="1" applyFill="1" applyBorder="1" applyAlignment="1" applyProtection="1">
      <alignment horizontal="center" vertical="center"/>
    </xf>
    <xf numFmtId="1" fontId="1" fillId="0" borderId="55" xfId="0" applyNumberFormat="1" applyFont="1" applyFill="1" applyBorder="1" applyAlignment="1" applyProtection="1">
      <alignment horizontal="center" vertical="center"/>
    </xf>
    <xf numFmtId="0" fontId="13" fillId="0" borderId="50" xfId="0" applyNumberFormat="1" applyFont="1" applyFill="1" applyBorder="1" applyAlignment="1" applyProtection="1">
      <alignment horizontal="left" vertical="center" wrapText="1"/>
    </xf>
    <xf numFmtId="0" fontId="13" fillId="0" borderId="49" xfId="0" applyNumberFormat="1" applyFont="1" applyFill="1" applyBorder="1" applyAlignment="1" applyProtection="1">
      <alignment horizontal="left" vertical="center" wrapText="1"/>
    </xf>
    <xf numFmtId="0" fontId="13" fillId="0" borderId="55" xfId="0" applyNumberFormat="1" applyFont="1" applyFill="1" applyBorder="1" applyAlignment="1" applyProtection="1">
      <alignment horizontal="left" vertical="center" wrapText="1"/>
    </xf>
    <xf numFmtId="1" fontId="1" fillId="6" borderId="48" xfId="0" applyNumberFormat="1" applyFont="1" applyFill="1" applyBorder="1" applyAlignment="1" applyProtection="1">
      <alignment horizontal="center" vertical="center"/>
    </xf>
    <xf numFmtId="1" fontId="1" fillId="6" borderId="49" xfId="0" applyNumberFormat="1" applyFont="1" applyFill="1" applyBorder="1" applyAlignment="1" applyProtection="1">
      <alignment horizontal="center" vertical="center"/>
    </xf>
    <xf numFmtId="1" fontId="1" fillId="6" borderId="51" xfId="0" applyNumberFormat="1" applyFont="1" applyFill="1" applyBorder="1" applyAlignment="1" applyProtection="1">
      <alignment horizontal="center" vertical="center"/>
    </xf>
    <xf numFmtId="1" fontId="1" fillId="0" borderId="108" xfId="0" applyNumberFormat="1" applyFont="1" applyFill="1" applyBorder="1" applyAlignment="1" applyProtection="1">
      <alignment horizontal="center" vertical="center"/>
    </xf>
    <xf numFmtId="0" fontId="1" fillId="9" borderId="54" xfId="0" applyNumberFormat="1" applyFont="1" applyFill="1" applyBorder="1" applyAlignment="1" applyProtection="1">
      <alignment horizontal="center" vertical="center"/>
    </xf>
    <xf numFmtId="0" fontId="1" fillId="9" borderId="3" xfId="0" applyNumberFormat="1" applyFont="1" applyFill="1" applyBorder="1" applyAlignment="1" applyProtection="1">
      <alignment horizontal="center" vertical="center"/>
    </xf>
    <xf numFmtId="0" fontId="1" fillId="0" borderId="114" xfId="0" applyNumberFormat="1" applyFont="1" applyFill="1" applyBorder="1" applyAlignment="1" applyProtection="1">
      <alignment horizontal="center" vertical="center"/>
    </xf>
    <xf numFmtId="0" fontId="1" fillId="0" borderId="110" xfId="0" applyNumberFormat="1" applyFont="1" applyFill="1" applyBorder="1" applyAlignment="1" applyProtection="1">
      <alignment horizontal="center" vertical="center"/>
    </xf>
    <xf numFmtId="0" fontId="1" fillId="0" borderId="111" xfId="0" applyNumberFormat="1" applyFont="1" applyFill="1" applyBorder="1" applyAlignment="1" applyProtection="1">
      <alignment horizontal="center" vertical="center"/>
    </xf>
    <xf numFmtId="0" fontId="13" fillId="11" borderId="9" xfId="0" applyNumberFormat="1" applyFont="1" applyFill="1" applyBorder="1" applyAlignment="1" applyProtection="1">
      <alignment horizontal="left" vertical="center" wrapText="1"/>
    </xf>
    <xf numFmtId="0" fontId="13" fillId="11" borderId="10" xfId="0" applyNumberFormat="1" applyFont="1" applyFill="1" applyBorder="1" applyAlignment="1" applyProtection="1">
      <alignment horizontal="left" vertical="center" wrapText="1"/>
    </xf>
    <xf numFmtId="1" fontId="1" fillId="0" borderId="114" xfId="0" applyNumberFormat="1" applyFont="1" applyFill="1" applyBorder="1" applyAlignment="1" applyProtection="1">
      <alignment horizontal="center" vertical="center"/>
    </xf>
    <xf numFmtId="1" fontId="1" fillId="0" borderId="110" xfId="0" applyNumberFormat="1" applyFont="1" applyFill="1" applyBorder="1" applyAlignment="1" applyProtection="1">
      <alignment horizontal="center" vertical="center"/>
    </xf>
    <xf numFmtId="0" fontId="1" fillId="9" borderId="110" xfId="0" applyNumberFormat="1" applyFont="1" applyFill="1" applyBorder="1" applyAlignment="1" applyProtection="1">
      <alignment horizontal="center" vertical="center"/>
    </xf>
    <xf numFmtId="0" fontId="1" fillId="9" borderId="111" xfId="0" applyNumberFormat="1" applyFont="1" applyFill="1" applyBorder="1" applyAlignment="1" applyProtection="1">
      <alignment horizontal="center" vertical="center"/>
    </xf>
    <xf numFmtId="0" fontId="13" fillId="0" borderId="113" xfId="0" applyFont="1" applyFill="1" applyBorder="1" applyAlignment="1">
      <alignment horizontal="left" vertical="distributed" wrapText="1"/>
    </xf>
    <xf numFmtId="0" fontId="13" fillId="0" borderId="46" xfId="0" applyFont="1" applyFill="1" applyBorder="1" applyAlignment="1">
      <alignment horizontal="left" vertical="distributed" wrapText="1"/>
    </xf>
    <xf numFmtId="0" fontId="13" fillId="0" borderId="62" xfId="0" applyFont="1" applyFill="1" applyBorder="1" applyAlignment="1">
      <alignment horizontal="left" vertical="distributed" wrapText="1"/>
    </xf>
    <xf numFmtId="1" fontId="1" fillId="0" borderId="111" xfId="0" applyNumberFormat="1" applyFont="1" applyFill="1" applyBorder="1" applyAlignment="1" applyProtection="1">
      <alignment horizontal="center" vertical="center"/>
    </xf>
    <xf numFmtId="1" fontId="1" fillId="0" borderId="43" xfId="0" applyNumberFormat="1" applyFont="1" applyFill="1" applyBorder="1" applyAlignment="1" applyProtection="1">
      <alignment horizontal="center" vertical="center"/>
    </xf>
    <xf numFmtId="1" fontId="1" fillId="0" borderId="19" xfId="0" applyNumberFormat="1" applyFont="1" applyFill="1" applyBorder="1" applyAlignment="1" applyProtection="1">
      <alignment horizontal="center" vertical="center"/>
    </xf>
    <xf numFmtId="1" fontId="1" fillId="0" borderId="18" xfId="0" applyNumberFormat="1" applyFont="1" applyFill="1" applyBorder="1" applyAlignment="1" applyProtection="1">
      <alignment horizontal="center" vertical="center"/>
    </xf>
    <xf numFmtId="1" fontId="1" fillId="0" borderId="10" xfId="0" applyNumberFormat="1" applyFont="1" applyFill="1" applyBorder="1" applyAlignment="1" applyProtection="1">
      <alignment horizontal="center" vertical="center"/>
    </xf>
    <xf numFmtId="1" fontId="1" fillId="0" borderId="76" xfId="0" applyNumberFormat="1" applyFont="1" applyFill="1" applyBorder="1" applyAlignment="1" applyProtection="1">
      <alignment horizontal="center" vertical="center"/>
    </xf>
    <xf numFmtId="0" fontId="13" fillId="0" borderId="113" xfId="0" applyNumberFormat="1" applyFont="1" applyFill="1" applyBorder="1" applyAlignment="1" applyProtection="1">
      <alignment horizontal="left" vertical="center" wrapText="1"/>
    </xf>
    <xf numFmtId="0" fontId="13" fillId="0" borderId="46" xfId="0" applyNumberFormat="1" applyFont="1" applyFill="1" applyBorder="1" applyAlignment="1" applyProtection="1">
      <alignment horizontal="left" vertical="center" wrapText="1"/>
    </xf>
    <xf numFmtId="0" fontId="13" fillId="0" borderId="62" xfId="0" applyNumberFormat="1" applyFont="1" applyFill="1" applyBorder="1" applyAlignment="1" applyProtection="1">
      <alignment horizontal="left" vertical="center" wrapText="1"/>
    </xf>
    <xf numFmtId="1" fontId="21" fillId="8" borderId="123" xfId="0" applyNumberFormat="1" applyFont="1" applyFill="1" applyBorder="1" applyAlignment="1" applyProtection="1">
      <alignment horizontal="center" vertical="center" wrapText="1"/>
    </xf>
    <xf numFmtId="0" fontId="21" fillId="8" borderId="123" xfId="0" applyNumberFormat="1" applyFont="1" applyFill="1" applyBorder="1" applyAlignment="1" applyProtection="1">
      <alignment horizontal="center" vertical="center" wrapText="1"/>
    </xf>
    <xf numFmtId="0" fontId="21" fillId="8" borderId="126" xfId="0" applyNumberFormat="1" applyFont="1" applyFill="1" applyBorder="1" applyAlignment="1" applyProtection="1">
      <alignment horizontal="center" vertical="center" wrapText="1"/>
    </xf>
    <xf numFmtId="1" fontId="21" fillId="8" borderId="125" xfId="0" applyNumberFormat="1" applyFont="1" applyFill="1" applyBorder="1" applyAlignment="1" applyProtection="1">
      <alignment horizontal="center" vertical="center" wrapText="1"/>
    </xf>
    <xf numFmtId="0" fontId="21" fillId="8" borderId="129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8" xfId="0" applyNumberFormat="1" applyFont="1" applyFill="1" applyBorder="1" applyAlignment="1" applyProtection="1">
      <alignment horizontal="left" vertical="center" wrapText="1"/>
    </xf>
    <xf numFmtId="1" fontId="1" fillId="0" borderId="92" xfId="0" applyNumberFormat="1" applyFont="1" applyFill="1" applyBorder="1" applyAlignment="1" applyProtection="1">
      <alignment horizontal="center" vertical="center"/>
    </xf>
    <xf numFmtId="1" fontId="1" fillId="6" borderId="92" xfId="0" applyNumberFormat="1" applyFont="1" applyFill="1" applyBorder="1" applyAlignment="1" applyProtection="1">
      <alignment horizontal="center" vertical="center"/>
    </xf>
    <xf numFmtId="1" fontId="1" fillId="6" borderId="10" xfId="0" applyNumberFormat="1" applyFont="1" applyFill="1" applyBorder="1" applyAlignment="1" applyProtection="1">
      <alignment horizontal="center" vertical="center"/>
    </xf>
    <xf numFmtId="1" fontId="1" fillId="6" borderId="76" xfId="0" applyNumberFormat="1" applyFont="1" applyFill="1" applyBorder="1" applyAlignment="1" applyProtection="1">
      <alignment horizontal="center" vertical="center"/>
    </xf>
    <xf numFmtId="1" fontId="1" fillId="0" borderId="5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1" fontId="1" fillId="9" borderId="2" xfId="0" applyNumberFormat="1" applyFont="1" applyFill="1" applyBorder="1" applyAlignment="1" applyProtection="1">
      <alignment horizontal="center" vertical="center"/>
    </xf>
    <xf numFmtId="1" fontId="1" fillId="9" borderId="64" xfId="0" applyNumberFormat="1" applyFont="1" applyFill="1" applyBorder="1" applyAlignment="1" applyProtection="1">
      <alignment horizontal="center" vertical="center"/>
    </xf>
    <xf numFmtId="1" fontId="21" fillId="8" borderId="124" xfId="0" applyNumberFormat="1" applyFont="1" applyFill="1" applyBorder="1" applyAlignment="1" applyProtection="1">
      <alignment horizontal="center" vertical="center" wrapText="1"/>
    </xf>
    <xf numFmtId="0" fontId="21" fillId="8" borderId="124" xfId="0" applyNumberFormat="1" applyFont="1" applyFill="1" applyBorder="1" applyAlignment="1" applyProtection="1">
      <alignment horizontal="center" vertical="center" wrapText="1"/>
    </xf>
    <xf numFmtId="0" fontId="21" fillId="8" borderId="135" xfId="0" applyNumberFormat="1" applyFont="1" applyFill="1" applyBorder="1" applyAlignment="1" applyProtection="1">
      <alignment horizontal="center" vertical="center" wrapText="1"/>
    </xf>
    <xf numFmtId="1" fontId="14" fillId="21" borderId="127" xfId="0" applyNumberFormat="1" applyFont="1" applyFill="1" applyBorder="1" applyAlignment="1" applyProtection="1">
      <alignment horizontal="center" vertical="center"/>
    </xf>
    <xf numFmtId="1" fontId="14" fillId="21" borderId="128" xfId="0" applyNumberFormat="1" applyFont="1" applyFill="1" applyBorder="1" applyAlignment="1" applyProtection="1">
      <alignment horizontal="center" vertical="center"/>
    </xf>
    <xf numFmtId="1" fontId="14" fillId="21" borderId="120" xfId="0" applyNumberFormat="1" applyFont="1" applyFill="1" applyBorder="1" applyAlignment="1" applyProtection="1">
      <alignment horizontal="center" vertical="center"/>
    </xf>
    <xf numFmtId="1" fontId="14" fillId="21" borderId="45" xfId="0" applyNumberFormat="1" applyFont="1" applyFill="1" applyBorder="1" applyAlignment="1" applyProtection="1">
      <alignment horizontal="center" vertical="center"/>
    </xf>
    <xf numFmtId="0" fontId="21" fillId="8" borderId="153" xfId="5" applyNumberFormat="1" applyFont="1" applyFill="1" applyBorder="1" applyAlignment="1" applyProtection="1">
      <alignment horizontal="center" vertical="center" wrapText="1"/>
    </xf>
    <xf numFmtId="0" fontId="21" fillId="8" borderId="154" xfId="5" applyNumberFormat="1" applyFont="1" applyFill="1" applyBorder="1" applyAlignment="1" applyProtection="1">
      <alignment horizontal="center" vertical="center" wrapText="1"/>
    </xf>
    <xf numFmtId="1" fontId="21" fillId="8" borderId="121" xfId="0" applyNumberFormat="1" applyFont="1" applyFill="1" applyBorder="1" applyAlignment="1" applyProtection="1">
      <alignment horizontal="center" vertical="center" wrapText="1"/>
    </xf>
    <xf numFmtId="1" fontId="14" fillId="21" borderId="62" xfId="0" applyNumberFormat="1" applyFont="1" applyFill="1" applyBorder="1" applyAlignment="1" applyProtection="1">
      <alignment horizontal="center" vertical="center"/>
    </xf>
    <xf numFmtId="0" fontId="17" fillId="21" borderId="32" xfId="0" applyNumberFormat="1" applyFont="1" applyFill="1" applyBorder="1" applyAlignment="1" applyProtection="1">
      <alignment horizontal="left" vertical="distributed" wrapText="1"/>
    </xf>
    <xf numFmtId="0" fontId="17" fillId="21" borderId="46" xfId="0" applyNumberFormat="1" applyFont="1" applyFill="1" applyBorder="1" applyAlignment="1" applyProtection="1">
      <alignment horizontal="left" vertical="distributed" wrapText="1"/>
    </xf>
    <xf numFmtId="0" fontId="17" fillId="21" borderId="62" xfId="0" applyNumberFormat="1" applyFont="1" applyFill="1" applyBorder="1" applyAlignment="1" applyProtection="1">
      <alignment horizontal="left" vertical="distributed" wrapText="1"/>
    </xf>
    <xf numFmtId="1" fontId="14" fillId="21" borderId="44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/>
    <xf numFmtId="0" fontId="1" fillId="0" borderId="46" xfId="0" applyNumberFormat="1" applyFont="1" applyFill="1" applyBorder="1" applyAlignment="1" applyProtection="1"/>
    <xf numFmtId="0" fontId="1" fillId="0" borderId="62" xfId="0" applyNumberFormat="1" applyFont="1" applyFill="1" applyBorder="1" applyAlignment="1" applyProtection="1"/>
    <xf numFmtId="1" fontId="1" fillId="0" borderId="44" xfId="0" applyNumberFormat="1" applyFont="1" applyFill="1" applyBorder="1" applyAlignment="1" applyProtection="1">
      <alignment horizontal="center" vertical="center"/>
    </xf>
    <xf numFmtId="1" fontId="1" fillId="0" borderId="45" xfId="0" applyNumberFormat="1" applyFont="1" applyFill="1" applyBorder="1" applyAlignment="1" applyProtection="1">
      <alignment horizontal="center" vertical="center"/>
    </xf>
    <xf numFmtId="0" fontId="1" fillId="6" borderId="44" xfId="0" applyNumberFormat="1" applyFont="1" applyFill="1" applyBorder="1" applyAlignment="1" applyProtection="1">
      <alignment horizontal="center" vertical="center"/>
    </xf>
    <xf numFmtId="0" fontId="1" fillId="6" borderId="45" xfId="0" applyNumberFormat="1" applyFont="1" applyFill="1" applyBorder="1" applyAlignment="1" applyProtection="1">
      <alignment horizontal="center" vertical="center"/>
    </xf>
    <xf numFmtId="0" fontId="13" fillId="0" borderId="32" xfId="0" applyNumberFormat="1" applyFont="1" applyFill="1" applyBorder="1" applyAlignment="1" applyProtection="1">
      <alignment horizontal="left" vertical="distributed" wrapText="1"/>
    </xf>
    <xf numFmtId="0" fontId="13" fillId="0" borderId="46" xfId="0" applyNumberFormat="1" applyFont="1" applyFill="1" applyBorder="1" applyAlignment="1" applyProtection="1">
      <alignment horizontal="left" vertical="distributed" wrapText="1"/>
    </xf>
    <xf numFmtId="0" fontId="13" fillId="0" borderId="62" xfId="0" applyNumberFormat="1" applyFont="1" applyFill="1" applyBorder="1" applyAlignment="1" applyProtection="1">
      <alignment horizontal="left" vertical="distributed" wrapText="1"/>
    </xf>
    <xf numFmtId="0" fontId="19" fillId="0" borderId="49" xfId="0" applyNumberFormat="1" applyFont="1" applyFill="1" applyBorder="1" applyAlignment="1" applyProtection="1">
      <alignment horizontal="center"/>
    </xf>
    <xf numFmtId="0" fontId="19" fillId="0" borderId="51" xfId="0" applyNumberFormat="1" applyFont="1" applyFill="1" applyBorder="1" applyAlignment="1" applyProtection="1">
      <alignment horizontal="center"/>
    </xf>
    <xf numFmtId="0" fontId="1" fillId="0" borderId="46" xfId="0" applyNumberFormat="1" applyFont="1" applyFill="1" applyBorder="1" applyAlignment="1" applyProtection="1">
      <alignment horizontal="center"/>
    </xf>
    <xf numFmtId="0" fontId="1" fillId="0" borderId="45" xfId="0" applyNumberFormat="1" applyFont="1" applyFill="1" applyBorder="1" applyAlignment="1" applyProtection="1">
      <alignment horizontal="center"/>
    </xf>
    <xf numFmtId="0" fontId="13" fillId="0" borderId="50" xfId="0" applyNumberFormat="1" applyFont="1" applyFill="1" applyBorder="1" applyAlignment="1" applyProtection="1">
      <alignment horizontal="left" vertical="distributed" wrapText="1"/>
    </xf>
    <xf numFmtId="0" fontId="13" fillId="0" borderId="49" xfId="0" applyNumberFormat="1" applyFont="1" applyFill="1" applyBorder="1" applyAlignment="1" applyProtection="1">
      <alignment horizontal="left" vertical="distributed" wrapText="1"/>
    </xf>
    <xf numFmtId="0" fontId="13" fillId="0" borderId="55" xfId="0" applyNumberFormat="1" applyFont="1" applyFill="1" applyBorder="1" applyAlignment="1" applyProtection="1">
      <alignment horizontal="left" vertical="distributed" wrapText="1"/>
    </xf>
    <xf numFmtId="0" fontId="1" fillId="4" borderId="46" xfId="0" applyNumberFormat="1" applyFont="1" applyFill="1" applyBorder="1" applyAlignment="1" applyProtection="1">
      <alignment horizontal="center" vertical="center"/>
    </xf>
    <xf numFmtId="0" fontId="13" fillId="0" borderId="32" xfId="0" applyNumberFormat="1" applyFont="1" applyFill="1" applyBorder="1" applyAlignment="1" applyProtection="1">
      <alignment horizontal="left" vertical="center"/>
    </xf>
    <xf numFmtId="0" fontId="13" fillId="0" borderId="46" xfId="0" applyNumberFormat="1" applyFont="1" applyFill="1" applyBorder="1" applyAlignment="1" applyProtection="1">
      <alignment horizontal="left" vertical="center"/>
    </xf>
    <xf numFmtId="0" fontId="13" fillId="0" borderId="62" xfId="0" applyNumberFormat="1" applyFont="1" applyFill="1" applyBorder="1" applyAlignment="1" applyProtection="1">
      <alignment horizontal="left" vertical="center"/>
    </xf>
    <xf numFmtId="1" fontId="14" fillId="7" borderId="112" xfId="0" applyNumberFormat="1" applyFont="1" applyFill="1" applyBorder="1" applyAlignment="1" applyProtection="1">
      <alignment horizontal="center" vertical="center"/>
    </xf>
    <xf numFmtId="1" fontId="14" fillId="7" borderId="46" xfId="0" applyNumberFormat="1" applyFont="1" applyFill="1" applyBorder="1" applyAlignment="1" applyProtection="1">
      <alignment horizontal="center" vertical="center"/>
    </xf>
    <xf numFmtId="1" fontId="14" fillId="7" borderId="62" xfId="0" applyNumberFormat="1" applyFont="1" applyFill="1" applyBorder="1" applyAlignment="1" applyProtection="1">
      <alignment horizontal="center" vertical="center"/>
    </xf>
    <xf numFmtId="1" fontId="14" fillId="7" borderId="45" xfId="0" applyNumberFormat="1" applyFont="1" applyFill="1" applyBorder="1" applyAlignment="1" applyProtection="1">
      <alignment horizontal="center" vertical="center"/>
    </xf>
    <xf numFmtId="0" fontId="23" fillId="7" borderId="32" xfId="0" applyNumberFormat="1" applyFont="1" applyFill="1" applyBorder="1" applyAlignment="1" applyProtection="1">
      <alignment horizontal="left" vertical="distributed" wrapText="1"/>
    </xf>
    <xf numFmtId="0" fontId="23" fillId="7" borderId="46" xfId="0" applyNumberFormat="1" applyFont="1" applyFill="1" applyBorder="1" applyAlignment="1" applyProtection="1">
      <alignment horizontal="left" vertical="distributed" wrapText="1"/>
    </xf>
    <xf numFmtId="0" fontId="23" fillId="7" borderId="62" xfId="0" applyNumberFormat="1" applyFont="1" applyFill="1" applyBorder="1" applyAlignment="1" applyProtection="1">
      <alignment horizontal="left" vertical="distributed" wrapText="1"/>
    </xf>
    <xf numFmtId="1" fontId="14" fillId="7" borderId="44" xfId="0" applyNumberFormat="1" applyFont="1" applyFill="1" applyBorder="1" applyAlignment="1" applyProtection="1">
      <alignment horizontal="center" vertical="center"/>
    </xf>
    <xf numFmtId="1" fontId="14" fillId="7" borderId="114" xfId="0" applyNumberFormat="1" applyFont="1" applyFill="1" applyBorder="1" applyAlignment="1" applyProtection="1">
      <alignment horizontal="center" vertical="center"/>
    </xf>
    <xf numFmtId="1" fontId="14" fillId="7" borderId="110" xfId="0" applyNumberFormat="1" applyFont="1" applyFill="1" applyBorder="1" applyAlignment="1" applyProtection="1">
      <alignment horizontal="center" vertical="center"/>
    </xf>
    <xf numFmtId="1" fontId="14" fillId="7" borderId="111" xfId="0" applyNumberFormat="1" applyFont="1" applyFill="1" applyBorder="1" applyAlignment="1" applyProtection="1">
      <alignment horizontal="center" vertical="center"/>
    </xf>
    <xf numFmtId="0" fontId="19" fillId="0" borderId="46" xfId="0" applyNumberFormat="1" applyFont="1" applyFill="1" applyBorder="1" applyAlignment="1" applyProtection="1">
      <alignment horizontal="center"/>
    </xf>
    <xf numFmtId="0" fontId="19" fillId="0" borderId="45" xfId="0" applyNumberFormat="1" applyFont="1" applyFill="1" applyBorder="1" applyAlignment="1" applyProtection="1">
      <alignment horizontal="center"/>
    </xf>
    <xf numFmtId="0" fontId="13" fillId="0" borderId="32" xfId="0" applyNumberFormat="1" applyFont="1" applyFill="1" applyBorder="1" applyAlignment="1" applyProtection="1">
      <alignment horizontal="left" vertical="center" wrapText="1"/>
    </xf>
    <xf numFmtId="0" fontId="1" fillId="11" borderId="46" xfId="0" applyNumberFormat="1" applyFont="1" applyFill="1" applyBorder="1" applyAlignment="1" applyProtection="1">
      <alignment horizontal="center" vertical="center"/>
    </xf>
    <xf numFmtId="0" fontId="1" fillId="11" borderId="45" xfId="0" applyNumberFormat="1" applyFont="1" applyFill="1" applyBorder="1" applyAlignment="1" applyProtection="1">
      <alignment horizontal="center" vertical="center"/>
    </xf>
    <xf numFmtId="0" fontId="1" fillId="0" borderId="115" xfId="0" applyNumberFormat="1" applyFont="1" applyFill="1" applyBorder="1" applyAlignment="1" applyProtection="1">
      <alignment horizontal="center"/>
    </xf>
    <xf numFmtId="0" fontId="13" fillId="0" borderId="113" xfId="0" applyNumberFormat="1" applyFont="1" applyFill="1" applyBorder="1" applyAlignment="1" applyProtection="1">
      <alignment horizontal="left" vertical="distributed" wrapText="1"/>
    </xf>
    <xf numFmtId="0" fontId="19" fillId="0" borderId="32" xfId="0" applyNumberFormat="1" applyFont="1" applyFill="1" applyBorder="1" applyAlignment="1" applyProtection="1">
      <alignment horizontal="center"/>
    </xf>
    <xf numFmtId="1" fontId="14" fillId="7" borderId="11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/>
    </xf>
    <xf numFmtId="0" fontId="13" fillId="20" borderId="28" xfId="0" applyNumberFormat="1" applyFont="1" applyFill="1" applyBorder="1" applyAlignment="1" applyProtection="1">
      <alignment horizontal="center" vertical="distributed"/>
    </xf>
    <xf numFmtId="0" fontId="13" fillId="20" borderId="57" xfId="0" applyNumberFormat="1" applyFont="1" applyFill="1" applyBorder="1" applyAlignment="1" applyProtection="1">
      <alignment horizontal="center" vertical="distributed"/>
    </xf>
    <xf numFmtId="0" fontId="13" fillId="20" borderId="56" xfId="0" applyNumberFormat="1" applyFont="1" applyFill="1" applyBorder="1" applyAlignment="1" applyProtection="1">
      <alignment horizontal="center" vertical="distributed"/>
    </xf>
    <xf numFmtId="0" fontId="13" fillId="20" borderId="21" xfId="0" applyNumberFormat="1" applyFont="1" applyFill="1" applyBorder="1" applyAlignment="1" applyProtection="1">
      <alignment horizontal="center" vertical="center" wrapText="1"/>
    </xf>
    <xf numFmtId="0" fontId="13" fillId="20" borderId="13" xfId="0" applyNumberFormat="1" applyFont="1" applyFill="1" applyBorder="1" applyAlignment="1" applyProtection="1">
      <alignment horizontal="center" vertical="center" wrapText="1"/>
    </xf>
    <xf numFmtId="0" fontId="13" fillId="20" borderId="24" xfId="0" applyNumberFormat="1" applyFont="1" applyFill="1" applyBorder="1" applyAlignment="1" applyProtection="1">
      <alignment horizontal="center" vertical="center" wrapText="1"/>
    </xf>
    <xf numFmtId="0" fontId="13" fillId="20" borderId="22" xfId="0" applyNumberFormat="1" applyFont="1" applyFill="1" applyBorder="1" applyAlignment="1" applyProtection="1">
      <alignment horizontal="center" vertical="center" wrapText="1"/>
    </xf>
    <xf numFmtId="0" fontId="13" fillId="20" borderId="0" xfId="0" applyNumberFormat="1" applyFont="1" applyFill="1" applyBorder="1" applyAlignment="1" applyProtection="1">
      <alignment horizontal="center" vertical="center" wrapText="1"/>
    </xf>
    <xf numFmtId="0" fontId="13" fillId="20" borderId="27" xfId="0" applyNumberFormat="1" applyFont="1" applyFill="1" applyBorder="1" applyAlignment="1" applyProtection="1">
      <alignment horizontal="center" vertical="center" wrapText="1"/>
    </xf>
    <xf numFmtId="0" fontId="13" fillId="20" borderId="58" xfId="0" applyNumberFormat="1" applyFont="1" applyFill="1" applyBorder="1" applyAlignment="1" applyProtection="1">
      <alignment horizontal="center" vertical="center" wrapText="1"/>
    </xf>
    <xf numFmtId="0" fontId="13" fillId="20" borderId="60" xfId="0" applyNumberFormat="1" applyFont="1" applyFill="1" applyBorder="1" applyAlignment="1" applyProtection="1">
      <alignment horizontal="center" vertical="center" wrapText="1"/>
    </xf>
    <xf numFmtId="0" fontId="13" fillId="20" borderId="59" xfId="0" applyNumberFormat="1" applyFont="1" applyFill="1" applyBorder="1" applyAlignment="1" applyProtection="1">
      <alignment horizontal="center" vertical="center" wrapText="1"/>
    </xf>
    <xf numFmtId="0" fontId="13" fillId="20" borderId="34" xfId="0" applyNumberFormat="1" applyFont="1" applyFill="1" applyBorder="1" applyAlignment="1" applyProtection="1">
      <alignment horizontal="center" vertical="center" wrapText="1"/>
    </xf>
    <xf numFmtId="0" fontId="13" fillId="20" borderId="39" xfId="0" applyNumberFormat="1" applyFont="1" applyFill="1" applyBorder="1" applyAlignment="1" applyProtection="1">
      <alignment horizontal="center" vertical="center" wrapText="1"/>
    </xf>
    <xf numFmtId="0" fontId="13" fillId="20" borderId="42" xfId="0" applyNumberFormat="1" applyFont="1" applyFill="1" applyBorder="1" applyAlignment="1" applyProtection="1">
      <alignment horizontal="center" vertical="center" wrapText="1"/>
    </xf>
    <xf numFmtId="0" fontId="39" fillId="20" borderId="21" xfId="0" applyNumberFormat="1" applyFont="1" applyFill="1" applyBorder="1" applyAlignment="1" applyProtection="1">
      <alignment horizontal="center" vertical="distributed"/>
    </xf>
    <xf numFmtId="0" fontId="39" fillId="20" borderId="13" xfId="0" applyNumberFormat="1" applyFont="1" applyFill="1" applyBorder="1" applyAlignment="1" applyProtection="1">
      <alignment horizontal="center" vertical="distributed"/>
    </xf>
    <xf numFmtId="0" fontId="39" fillId="20" borderId="24" xfId="0" applyNumberFormat="1" applyFont="1" applyFill="1" applyBorder="1" applyAlignment="1" applyProtection="1">
      <alignment horizontal="center" vertical="distributed"/>
    </xf>
    <xf numFmtId="0" fontId="39" fillId="20" borderId="25" xfId="0" applyNumberFormat="1" applyFont="1" applyFill="1" applyBorder="1" applyAlignment="1" applyProtection="1">
      <alignment horizontal="center" vertical="distributed"/>
    </xf>
    <xf numFmtId="0" fontId="39" fillId="20" borderId="35" xfId="0" applyNumberFormat="1" applyFont="1" applyFill="1" applyBorder="1" applyAlignment="1" applyProtection="1">
      <alignment horizontal="center" vertical="distributed"/>
    </xf>
    <xf numFmtId="0" fontId="39" fillId="20" borderId="26" xfId="0" applyNumberFormat="1" applyFont="1" applyFill="1" applyBorder="1" applyAlignment="1" applyProtection="1">
      <alignment horizontal="center" vertical="distributed"/>
    </xf>
    <xf numFmtId="0" fontId="13" fillId="20" borderId="21" xfId="0" applyNumberFormat="1" applyFont="1" applyFill="1" applyBorder="1" applyAlignment="1" applyProtection="1">
      <alignment horizontal="center" textRotation="90" wrapText="1"/>
    </xf>
    <xf numFmtId="0" fontId="13" fillId="20" borderId="13" xfId="0" applyNumberFormat="1" applyFont="1" applyFill="1" applyBorder="1" applyAlignment="1" applyProtection="1">
      <alignment horizontal="center" textRotation="90" wrapText="1"/>
    </xf>
    <xf numFmtId="0" fontId="13" fillId="20" borderId="24" xfId="0" applyNumberFormat="1" applyFont="1" applyFill="1" applyBorder="1" applyAlignment="1" applyProtection="1">
      <alignment horizontal="center" textRotation="90" wrapText="1"/>
    </xf>
    <xf numFmtId="0" fontId="13" fillId="20" borderId="22" xfId="0" applyNumberFormat="1" applyFont="1" applyFill="1" applyBorder="1" applyAlignment="1" applyProtection="1">
      <alignment horizontal="center" textRotation="90" wrapText="1"/>
    </xf>
    <xf numFmtId="0" fontId="13" fillId="20" borderId="0" xfId="0" applyNumberFormat="1" applyFont="1" applyFill="1" applyBorder="1" applyAlignment="1" applyProtection="1">
      <alignment horizontal="center" textRotation="90" wrapText="1"/>
    </xf>
    <xf numFmtId="0" fontId="13" fillId="20" borderId="27" xfId="0" applyNumberFormat="1" applyFont="1" applyFill="1" applyBorder="1" applyAlignment="1" applyProtection="1">
      <alignment horizontal="center" textRotation="90" wrapText="1"/>
    </xf>
    <xf numFmtId="0" fontId="13" fillId="20" borderId="58" xfId="0" applyNumberFormat="1" applyFont="1" applyFill="1" applyBorder="1" applyAlignment="1" applyProtection="1">
      <alignment horizontal="center" textRotation="90" wrapText="1"/>
    </xf>
    <xf numFmtId="0" fontId="13" fillId="20" borderId="60" xfId="0" applyNumberFormat="1" applyFont="1" applyFill="1" applyBorder="1" applyAlignment="1" applyProtection="1">
      <alignment horizontal="center" textRotation="90" wrapText="1"/>
    </xf>
    <xf numFmtId="0" fontId="13" fillId="20" borderId="59" xfId="0" applyNumberFormat="1" applyFont="1" applyFill="1" applyBorder="1" applyAlignment="1" applyProtection="1">
      <alignment horizontal="center" textRotation="90" wrapText="1"/>
    </xf>
    <xf numFmtId="0" fontId="23" fillId="20" borderId="21" xfId="0" applyNumberFormat="1" applyFont="1" applyFill="1" applyBorder="1" applyAlignment="1" applyProtection="1">
      <alignment horizontal="center" vertical="center" textRotation="90" wrapText="1"/>
    </xf>
    <xf numFmtId="0" fontId="23" fillId="20" borderId="13" xfId="0" applyNumberFormat="1" applyFont="1" applyFill="1" applyBorder="1" applyAlignment="1" applyProtection="1">
      <alignment horizontal="center" vertical="center" textRotation="90" wrapText="1"/>
    </xf>
    <xf numFmtId="0" fontId="23" fillId="20" borderId="24" xfId="0" applyNumberFormat="1" applyFont="1" applyFill="1" applyBorder="1" applyAlignment="1" applyProtection="1">
      <alignment horizontal="center" vertical="center" textRotation="90" wrapText="1"/>
    </xf>
    <xf numFmtId="0" fontId="23" fillId="20" borderId="22" xfId="0" applyNumberFormat="1" applyFont="1" applyFill="1" applyBorder="1" applyAlignment="1" applyProtection="1">
      <alignment horizontal="center" vertical="center" textRotation="90" wrapText="1"/>
    </xf>
    <xf numFmtId="0" fontId="23" fillId="20" borderId="0" xfId="0" applyNumberFormat="1" applyFont="1" applyFill="1" applyBorder="1" applyAlignment="1" applyProtection="1">
      <alignment horizontal="center" vertical="center" textRotation="90" wrapText="1"/>
    </xf>
    <xf numFmtId="0" fontId="23" fillId="20" borderId="27" xfId="0" applyNumberFormat="1" applyFont="1" applyFill="1" applyBorder="1" applyAlignment="1" applyProtection="1">
      <alignment horizontal="center" vertical="center" textRotation="90" wrapText="1"/>
    </xf>
    <xf numFmtId="0" fontId="23" fillId="20" borderId="58" xfId="0" applyNumberFormat="1" applyFont="1" applyFill="1" applyBorder="1" applyAlignment="1" applyProtection="1">
      <alignment horizontal="center" vertical="center" textRotation="90" wrapText="1"/>
    </xf>
    <xf numFmtId="0" fontId="23" fillId="20" borderId="60" xfId="0" applyNumberFormat="1" applyFont="1" applyFill="1" applyBorder="1" applyAlignment="1" applyProtection="1">
      <alignment horizontal="center" vertical="center" textRotation="90" wrapText="1"/>
    </xf>
    <xf numFmtId="0" fontId="23" fillId="20" borderId="59" xfId="0" applyNumberFormat="1" applyFont="1" applyFill="1" applyBorder="1" applyAlignment="1" applyProtection="1">
      <alignment horizontal="center" vertical="center" textRotation="90" wrapText="1"/>
    </xf>
    <xf numFmtId="0" fontId="39" fillId="20" borderId="25" xfId="0" applyNumberFormat="1" applyFont="1" applyFill="1" applyBorder="1" applyAlignment="1" applyProtection="1">
      <alignment horizontal="center"/>
    </xf>
    <xf numFmtId="0" fontId="39" fillId="20" borderId="35" xfId="0" applyNumberFormat="1" applyFont="1" applyFill="1" applyBorder="1" applyAlignment="1" applyProtection="1">
      <alignment horizontal="center"/>
    </xf>
    <xf numFmtId="0" fontId="39" fillId="20" borderId="26" xfId="0" applyNumberFormat="1" applyFont="1" applyFill="1" applyBorder="1" applyAlignment="1" applyProtection="1">
      <alignment horizontal="center"/>
    </xf>
    <xf numFmtId="0" fontId="13" fillId="20" borderId="34" xfId="0" applyNumberFormat="1" applyFont="1" applyFill="1" applyBorder="1" applyAlignment="1" applyProtection="1">
      <alignment horizontal="center"/>
    </xf>
    <xf numFmtId="0" fontId="13" fillId="20" borderId="39" xfId="0" applyNumberFormat="1" applyFont="1" applyFill="1" applyBorder="1" applyAlignment="1" applyProtection="1">
      <alignment horizontal="center"/>
    </xf>
    <xf numFmtId="0" fontId="13" fillId="20" borderId="42" xfId="0" applyNumberFormat="1" applyFont="1" applyFill="1" applyBorder="1" applyAlignment="1" applyProtection="1">
      <alignment horizontal="center"/>
    </xf>
    <xf numFmtId="0" fontId="25" fillId="20" borderId="21" xfId="0" applyNumberFormat="1" applyFont="1" applyFill="1" applyBorder="1" applyAlignment="1" applyProtection="1">
      <alignment horizontal="center" vertical="center"/>
    </xf>
    <xf numFmtId="0" fontId="25" fillId="20" borderId="13" xfId="0" applyNumberFormat="1" applyFont="1" applyFill="1" applyBorder="1" applyAlignment="1" applyProtection="1">
      <alignment horizontal="center" vertical="center"/>
    </xf>
    <xf numFmtId="0" fontId="25" fillId="20" borderId="24" xfId="0" applyNumberFormat="1" applyFont="1" applyFill="1" applyBorder="1" applyAlignment="1" applyProtection="1">
      <alignment horizontal="center" vertical="center"/>
    </xf>
    <xf numFmtId="0" fontId="25" fillId="20" borderId="58" xfId="0" applyNumberFormat="1" applyFont="1" applyFill="1" applyBorder="1" applyAlignment="1" applyProtection="1">
      <alignment horizontal="center" vertical="center"/>
    </xf>
    <xf numFmtId="0" fontId="25" fillId="20" borderId="60" xfId="0" applyNumberFormat="1" applyFont="1" applyFill="1" applyBorder="1" applyAlignment="1" applyProtection="1">
      <alignment horizontal="center" vertical="center"/>
    </xf>
    <xf numFmtId="0" fontId="25" fillId="20" borderId="59" xfId="0" applyNumberFormat="1" applyFont="1" applyFill="1" applyBorder="1" applyAlignment="1" applyProtection="1">
      <alignment horizontal="center" vertical="center"/>
    </xf>
    <xf numFmtId="0" fontId="25" fillId="20" borderId="92" xfId="0" applyNumberFormat="1" applyFont="1" applyFill="1" applyBorder="1" applyAlignment="1" applyProtection="1">
      <alignment horizontal="center" vertical="center"/>
    </xf>
    <xf numFmtId="0" fontId="25" fillId="20" borderId="10" xfId="0" applyNumberFormat="1" applyFont="1" applyFill="1" applyBorder="1" applyAlignment="1" applyProtection="1">
      <alignment horizontal="center" vertical="center"/>
    </xf>
    <xf numFmtId="0" fontId="25" fillId="20" borderId="76" xfId="0" applyNumberFormat="1" applyFont="1" applyFill="1" applyBorder="1" applyAlignment="1" applyProtection="1">
      <alignment horizontal="center" vertical="center"/>
    </xf>
    <xf numFmtId="0" fontId="25" fillId="20" borderId="21" xfId="0" applyNumberFormat="1" applyFont="1" applyFill="1" applyBorder="1" applyAlignment="1" applyProtection="1">
      <alignment horizontal="center" vertical="center" wrapText="1"/>
    </xf>
    <xf numFmtId="0" fontId="25" fillId="20" borderId="13" xfId="0" applyNumberFormat="1" applyFont="1" applyFill="1" applyBorder="1" applyAlignment="1" applyProtection="1">
      <alignment horizontal="center" vertical="center" wrapText="1"/>
    </xf>
    <xf numFmtId="0" fontId="25" fillId="20" borderId="24" xfId="0" applyNumberFormat="1" applyFont="1" applyFill="1" applyBorder="1" applyAlignment="1" applyProtection="1">
      <alignment horizontal="center" vertical="center" wrapText="1"/>
    </xf>
    <xf numFmtId="0" fontId="25" fillId="20" borderId="92" xfId="0" applyNumberFormat="1" applyFont="1" applyFill="1" applyBorder="1" applyAlignment="1" applyProtection="1">
      <alignment horizontal="center" vertical="center" wrapText="1"/>
    </xf>
    <xf numFmtId="0" fontId="25" fillId="20" borderId="10" xfId="0" applyNumberFormat="1" applyFont="1" applyFill="1" applyBorder="1" applyAlignment="1" applyProtection="1">
      <alignment horizontal="center" vertical="center" wrapText="1"/>
    </xf>
    <xf numFmtId="0" fontId="25" fillId="20" borderId="76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4" fillId="0" borderId="0" xfId="0" applyNumberFormat="1" applyFont="1" applyFill="1" applyBorder="1" applyAlignment="1" applyProtection="1">
      <alignment horizontal="left" vertical="distributed"/>
    </xf>
    <xf numFmtId="0" fontId="2" fillId="0" borderId="7" xfId="0" applyNumberFormat="1" applyFont="1" applyFill="1" applyBorder="1" applyAlignment="1" applyProtection="1">
      <alignment horizontal="left" vertical="distributed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3" fillId="2" borderId="102" xfId="0" applyNumberFormat="1" applyFont="1" applyFill="1" applyBorder="1" applyAlignment="1" applyProtection="1">
      <alignment horizontal="center" vertical="distributed"/>
    </xf>
    <xf numFmtId="0" fontId="3" fillId="2" borderId="103" xfId="0" applyNumberFormat="1" applyFont="1" applyFill="1" applyBorder="1" applyAlignment="1" applyProtection="1">
      <alignment horizontal="center" vertical="distributed"/>
    </xf>
    <xf numFmtId="0" fontId="3" fillId="2" borderId="104" xfId="0" applyNumberFormat="1" applyFont="1" applyFill="1" applyBorder="1" applyAlignment="1" applyProtection="1">
      <alignment horizontal="center" vertical="distributed"/>
    </xf>
    <xf numFmtId="0" fontId="3" fillId="2" borderId="41" xfId="0" applyNumberFormat="1" applyFont="1" applyFill="1" applyBorder="1" applyAlignment="1" applyProtection="1">
      <alignment horizontal="center" vertical="distributed"/>
    </xf>
    <xf numFmtId="0" fontId="10" fillId="9" borderId="65" xfId="0" applyNumberFormat="1" applyFont="1" applyFill="1" applyBorder="1" applyAlignment="1" applyProtection="1">
      <alignment horizontal="center" vertical="center"/>
    </xf>
    <xf numFmtId="0" fontId="10" fillId="9" borderId="10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distributed"/>
    </xf>
    <xf numFmtId="0" fontId="3" fillId="2" borderId="34" xfId="0" applyNumberFormat="1" applyFont="1" applyFill="1" applyBorder="1" applyAlignment="1" applyProtection="1">
      <alignment horizontal="center" vertical="distributed"/>
    </xf>
    <xf numFmtId="0" fontId="3" fillId="2" borderId="39" xfId="0" applyNumberFormat="1" applyFont="1" applyFill="1" applyBorder="1" applyAlignment="1" applyProtection="1">
      <alignment horizontal="center" vertical="distributed"/>
    </xf>
    <xf numFmtId="0" fontId="3" fillId="2" borderId="42" xfId="0" applyNumberFormat="1" applyFont="1" applyFill="1" applyBorder="1" applyAlignment="1" applyProtection="1">
      <alignment horizontal="center" vertical="distributed"/>
    </xf>
    <xf numFmtId="0" fontId="3" fillId="2" borderId="40" xfId="0" applyNumberFormat="1" applyFont="1" applyFill="1" applyBorder="1" applyAlignment="1" applyProtection="1">
      <alignment horizontal="center" vertical="distributed"/>
    </xf>
    <xf numFmtId="0" fontId="10" fillId="9" borderId="52" xfId="0" applyNumberFormat="1" applyFont="1" applyFill="1" applyBorder="1" applyAlignment="1" applyProtection="1">
      <alignment horizontal="center" vertical="center"/>
    </xf>
    <xf numFmtId="1" fontId="10" fillId="9" borderId="100" xfId="0" applyNumberFormat="1" applyFont="1" applyFill="1" applyBorder="1" applyAlignment="1" applyProtection="1">
      <alignment horizontal="center" vertical="center"/>
    </xf>
    <xf numFmtId="0" fontId="10" fillId="9" borderId="99" xfId="0" applyNumberFormat="1" applyFont="1" applyFill="1" applyBorder="1" applyAlignment="1" applyProtection="1">
      <alignment horizontal="center" vertical="center"/>
    </xf>
    <xf numFmtId="0" fontId="10" fillId="9" borderId="33" xfId="0" applyNumberFormat="1" applyFont="1" applyFill="1" applyBorder="1" applyAlignment="1" applyProtection="1">
      <alignment horizontal="center" vertical="center"/>
    </xf>
    <xf numFmtId="0" fontId="10" fillId="9" borderId="100" xfId="0" applyNumberFormat="1" applyFont="1" applyFill="1" applyBorder="1" applyAlignment="1" applyProtection="1">
      <alignment horizontal="center" vertical="center"/>
    </xf>
    <xf numFmtId="0" fontId="2" fillId="3" borderId="36" xfId="0" applyNumberFormat="1" applyFont="1" applyFill="1" applyBorder="1" applyAlignment="1" applyProtection="1">
      <alignment horizontal="center" vertical="center"/>
    </xf>
    <xf numFmtId="0" fontId="2" fillId="3" borderId="38" xfId="0" applyNumberFormat="1" applyFont="1" applyFill="1" applyBorder="1" applyAlignment="1" applyProtection="1">
      <alignment horizontal="center" vertical="center"/>
    </xf>
    <xf numFmtId="0" fontId="2" fillId="3" borderId="37" xfId="0" applyNumberFormat="1" applyFont="1" applyFill="1" applyBorder="1" applyAlignment="1" applyProtection="1">
      <alignment horizontal="center" vertical="center"/>
    </xf>
    <xf numFmtId="0" fontId="10" fillId="9" borderId="97" xfId="0" applyNumberFormat="1" applyFont="1" applyFill="1" applyBorder="1" applyAlignment="1" applyProtection="1">
      <alignment horizontal="center" vertical="center"/>
    </xf>
    <xf numFmtId="0" fontId="10" fillId="9" borderId="113" xfId="0" applyNumberFormat="1" applyFont="1" applyFill="1" applyBorder="1" applyAlignment="1" applyProtection="1">
      <alignment horizontal="center" vertical="center"/>
    </xf>
    <xf numFmtId="0" fontId="10" fillId="9" borderId="1" xfId="0" applyNumberFormat="1" applyFont="1" applyFill="1" applyBorder="1" applyAlignment="1" applyProtection="1">
      <alignment horizontal="center" vertical="center"/>
    </xf>
    <xf numFmtId="0" fontId="10" fillId="9" borderId="98" xfId="0" applyNumberFormat="1" applyFont="1" applyFill="1" applyBorder="1" applyAlignment="1" applyProtection="1">
      <alignment horizontal="center" vertical="center"/>
    </xf>
    <xf numFmtId="0" fontId="10" fillId="9" borderId="114" xfId="0" applyNumberFormat="1" applyFont="1" applyFill="1" applyBorder="1" applyAlignment="1" applyProtection="1">
      <alignment horizontal="center" vertical="center"/>
    </xf>
    <xf numFmtId="0" fontId="10" fillId="9" borderId="111" xfId="0" applyNumberFormat="1" applyFont="1" applyFill="1" applyBorder="1" applyAlignment="1" applyProtection="1">
      <alignment horizontal="center" vertical="center"/>
    </xf>
    <xf numFmtId="0" fontId="10" fillId="9" borderId="62" xfId="0" applyNumberFormat="1" applyFont="1" applyFill="1" applyBorder="1" applyAlignment="1" applyProtection="1">
      <alignment horizontal="center" vertical="center"/>
    </xf>
    <xf numFmtId="0" fontId="10" fillId="9" borderId="66" xfId="0" applyNumberFormat="1" applyFont="1" applyFill="1" applyBorder="1" applyAlignment="1" applyProtection="1">
      <alignment horizontal="center" vertical="center"/>
    </xf>
    <xf numFmtId="0" fontId="10" fillId="9" borderId="53" xfId="0" applyNumberFormat="1" applyFont="1" applyFill="1" applyBorder="1" applyAlignment="1" applyProtection="1">
      <alignment horizontal="center" vertical="center"/>
    </xf>
    <xf numFmtId="0" fontId="10" fillId="9" borderId="112" xfId="0" applyNumberFormat="1" applyFont="1" applyFill="1" applyBorder="1" applyAlignment="1" applyProtection="1">
      <alignment horizontal="center" vertical="center"/>
    </xf>
    <xf numFmtId="0" fontId="10" fillId="9" borderId="46" xfId="0" applyNumberFormat="1" applyFont="1" applyFill="1" applyBorder="1" applyAlignment="1" applyProtection="1">
      <alignment horizontal="center" vertical="center"/>
    </xf>
    <xf numFmtId="0" fontId="10" fillId="9" borderId="115" xfId="0" applyNumberFormat="1" applyFont="1" applyFill="1" applyBorder="1" applyAlignment="1" applyProtection="1">
      <alignment horizontal="center" vertical="center"/>
    </xf>
    <xf numFmtId="0" fontId="10" fillId="9" borderId="110" xfId="0" applyNumberFormat="1" applyFont="1" applyFill="1" applyBorder="1" applyAlignment="1" applyProtection="1">
      <alignment horizontal="center" vertical="center"/>
    </xf>
    <xf numFmtId="0" fontId="10" fillId="9" borderId="54" xfId="0" applyNumberFormat="1" applyFont="1" applyFill="1" applyBorder="1" applyAlignment="1" applyProtection="1">
      <alignment horizontal="center" vertical="center"/>
    </xf>
    <xf numFmtId="0" fontId="10" fillId="9" borderId="3" xfId="0" applyNumberFormat="1" applyFont="1" applyFill="1" applyBorder="1" applyAlignment="1" applyProtection="1">
      <alignment horizontal="center" vertical="center"/>
    </xf>
    <xf numFmtId="1" fontId="10" fillId="9" borderId="1" xfId="0" applyNumberFormat="1" applyFont="1" applyFill="1" applyBorder="1" applyAlignment="1" applyProtection="1">
      <alignment horizontal="center" vertical="center"/>
    </xf>
    <xf numFmtId="0" fontId="10" fillId="9" borderId="18" xfId="0" applyNumberFormat="1" applyFont="1" applyFill="1" applyBorder="1" applyAlignment="1" applyProtection="1">
      <alignment horizontal="center" vertical="center"/>
    </xf>
    <xf numFmtId="0" fontId="10" fillId="9" borderId="96" xfId="0" applyNumberFormat="1" applyFont="1" applyFill="1" applyBorder="1" applyAlignment="1" applyProtection="1">
      <alignment horizontal="center" vertical="center"/>
    </xf>
    <xf numFmtId="0" fontId="10" fillId="9" borderId="94" xfId="0" applyNumberFormat="1" applyFont="1" applyFill="1" applyBorder="1" applyAlignment="1" applyProtection="1">
      <alignment horizontal="center" vertical="center"/>
    </xf>
    <xf numFmtId="0" fontId="10" fillId="9" borderId="95" xfId="0" applyNumberFormat="1" applyFont="1" applyFill="1" applyBorder="1" applyAlignment="1" applyProtection="1">
      <alignment horizontal="center" vertical="center"/>
    </xf>
    <xf numFmtId="1" fontId="10" fillId="9" borderId="95" xfId="0" applyNumberFormat="1" applyFont="1" applyFill="1" applyBorder="1" applyAlignment="1" applyProtection="1">
      <alignment horizontal="center" vertical="center"/>
    </xf>
    <xf numFmtId="0" fontId="10" fillId="9" borderId="17" xfId="0" applyNumberFormat="1" applyFont="1" applyFill="1" applyBorder="1" applyAlignment="1" applyProtection="1">
      <alignment horizontal="center" vertical="center"/>
    </xf>
    <xf numFmtId="1" fontId="33" fillId="14" borderId="39" xfId="0" applyNumberFormat="1" applyFont="1" applyFill="1" applyBorder="1" applyAlignment="1" applyProtection="1">
      <alignment horizontal="center" vertical="center" shrinkToFit="1"/>
      <protection hidden="1"/>
    </xf>
    <xf numFmtId="1" fontId="33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10" fillId="9" borderId="43" xfId="0" applyNumberFormat="1" applyFont="1" applyFill="1" applyBorder="1" applyAlignment="1" applyProtection="1">
      <alignment horizontal="center" vertical="center"/>
    </xf>
    <xf numFmtId="0" fontId="10" fillId="9" borderId="19" xfId="0" applyNumberFormat="1" applyFont="1" applyFill="1" applyBorder="1" applyAlignment="1" applyProtection="1">
      <alignment horizontal="center" vertical="center"/>
    </xf>
    <xf numFmtId="0" fontId="10" fillId="9" borderId="20" xfId="0" applyNumberFormat="1" applyFont="1" applyFill="1" applyBorder="1" applyAlignment="1" applyProtection="1">
      <alignment horizontal="center" vertical="center"/>
    </xf>
    <xf numFmtId="1" fontId="30" fillId="14" borderId="34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39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40" xfId="0" applyNumberFormat="1" applyFont="1" applyFill="1" applyBorder="1" applyAlignment="1" applyProtection="1">
      <alignment horizontal="center" vertical="center" shrinkToFit="1"/>
      <protection hidden="1"/>
    </xf>
    <xf numFmtId="1" fontId="30" fillId="14" borderId="41" xfId="0" applyNumberFormat="1" applyFont="1" applyFill="1" applyBorder="1" applyAlignment="1" applyProtection="1">
      <alignment horizontal="center" vertical="center" shrinkToFit="1"/>
      <protection hidden="1"/>
    </xf>
    <xf numFmtId="0" fontId="11" fillId="13" borderId="28" xfId="0" applyNumberFormat="1" applyFont="1" applyFill="1" applyBorder="1" applyAlignment="1" applyProtection="1">
      <alignment horizontal="center" textRotation="90"/>
      <protection hidden="1"/>
    </xf>
    <xf numFmtId="0" fontId="11" fillId="13" borderId="57" xfId="0" applyNumberFormat="1" applyFont="1" applyFill="1" applyBorder="1" applyAlignment="1" applyProtection="1">
      <alignment horizontal="center" textRotation="90"/>
      <protection hidden="1"/>
    </xf>
    <xf numFmtId="0" fontId="11" fillId="13" borderId="4" xfId="0" applyNumberFormat="1" applyFont="1" applyFill="1" applyBorder="1" applyAlignment="1" applyProtection="1">
      <alignment horizontal="center" textRotation="90"/>
      <protection hidden="1"/>
    </xf>
    <xf numFmtId="0" fontId="33" fillId="0" borderId="21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4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5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6" xfId="0" applyNumberFormat="1" applyFont="1" applyFill="1" applyBorder="1" applyAlignment="1" applyProtection="1">
      <alignment horizontal="center" textRotation="90" wrapText="1"/>
      <protection hidden="1"/>
    </xf>
    <xf numFmtId="0" fontId="54" fillId="2" borderId="17" xfId="0" applyNumberFormat="1" applyFont="1" applyFill="1" applyBorder="1" applyAlignment="1" applyProtection="1">
      <alignment horizontal="center" vertical="distributed"/>
    </xf>
    <xf numFmtId="0" fontId="54" fillId="2" borderId="19" xfId="0" applyNumberFormat="1" applyFont="1" applyFill="1" applyBorder="1" applyAlignment="1" applyProtection="1">
      <alignment horizontal="center" vertical="distributed"/>
    </xf>
    <xf numFmtId="0" fontId="54" fillId="2" borderId="18" xfId="0" applyNumberFormat="1" applyFont="1" applyFill="1" applyBorder="1" applyAlignment="1" applyProtection="1">
      <alignment horizontal="center" vertical="distributed"/>
    </xf>
    <xf numFmtId="1" fontId="33" fillId="14" borderId="34" xfId="0" applyNumberFormat="1" applyFont="1" applyFill="1" applyBorder="1" applyAlignment="1" applyProtection="1">
      <alignment horizontal="center" vertical="center" shrinkToFit="1"/>
      <protection hidden="1"/>
    </xf>
    <xf numFmtId="0" fontId="33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33" fillId="11" borderId="21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4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5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6" xfId="0" applyNumberFormat="1" applyFont="1" applyFill="1" applyBorder="1" applyAlignment="1" applyProtection="1">
      <alignment horizontal="center" textRotation="90" wrapText="1"/>
      <protection hidden="1"/>
    </xf>
    <xf numFmtId="0" fontId="54" fillId="2" borderId="20" xfId="0" applyNumberFormat="1" applyFont="1" applyFill="1" applyBorder="1" applyAlignment="1" applyProtection="1">
      <alignment horizontal="center" vertical="distributed"/>
    </xf>
    <xf numFmtId="0" fontId="3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3" fillId="0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0" borderId="27" xfId="0" applyNumberFormat="1" applyFont="1" applyFill="1" applyBorder="1" applyAlignment="1" applyProtection="1">
      <alignment horizontal="center" textRotation="90" wrapText="1"/>
      <protection hidden="1"/>
    </xf>
    <xf numFmtId="0" fontId="1" fillId="11" borderId="21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4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7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5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35" xfId="0" applyNumberFormat="1" applyFont="1" applyFill="1" applyBorder="1" applyAlignment="1" applyProtection="1">
      <alignment horizontal="center" vertical="center" wrapText="1"/>
      <protection hidden="1"/>
    </xf>
    <xf numFmtId="0" fontId="1" fillId="11" borderId="26" xfId="0" applyNumberFormat="1" applyFont="1" applyFill="1" applyBorder="1" applyAlignment="1" applyProtection="1">
      <alignment horizontal="center" vertical="center" wrapText="1"/>
      <protection hidden="1"/>
    </xf>
    <xf numFmtId="0" fontId="54" fillId="2" borderId="17" xfId="0" applyNumberFormat="1" applyFont="1" applyFill="1" applyBorder="1" applyAlignment="1" applyProtection="1">
      <alignment horizontal="center" vertical="distributed" wrapText="1"/>
    </xf>
    <xf numFmtId="0" fontId="54" fillId="2" borderId="19" xfId="0" applyNumberFormat="1" applyFont="1" applyFill="1" applyBorder="1" applyAlignment="1" applyProtection="1">
      <alignment horizontal="center" vertical="distributed" wrapText="1"/>
    </xf>
    <xf numFmtId="0" fontId="54" fillId="2" borderId="18" xfId="0" applyNumberFormat="1" applyFont="1" applyFill="1" applyBorder="1" applyAlignment="1" applyProtection="1">
      <alignment horizontal="center" vertical="distributed" wrapText="1"/>
    </xf>
    <xf numFmtId="0" fontId="53" fillId="0" borderId="0" xfId="0" applyNumberFormat="1" applyFont="1" applyFill="1" applyBorder="1" applyAlignment="1" applyProtection="1">
      <alignment horizontal="center" vertical="center"/>
    </xf>
    <xf numFmtId="0" fontId="33" fillId="11" borderId="22" xfId="0" applyNumberFormat="1" applyFont="1" applyFill="1" applyBorder="1" applyAlignment="1" applyProtection="1">
      <alignment horizontal="center" textRotation="90" wrapText="1"/>
      <protection hidden="1"/>
    </xf>
    <xf numFmtId="0" fontId="33" fillId="11" borderId="27" xfId="0" applyNumberFormat="1" applyFont="1" applyFill="1" applyBorder="1" applyAlignment="1" applyProtection="1">
      <alignment horizontal="center" textRotation="90" wrapText="1"/>
      <protection hidden="1"/>
    </xf>
    <xf numFmtId="0" fontId="11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3" fillId="11" borderId="21" xfId="0" applyNumberFormat="1" applyFont="1" applyFill="1" applyBorder="1" applyAlignment="1" applyProtection="1">
      <alignment horizontal="center" textRotation="90"/>
      <protection hidden="1"/>
    </xf>
    <xf numFmtId="0" fontId="33" fillId="11" borderId="24" xfId="0" applyNumberFormat="1" applyFont="1" applyFill="1" applyBorder="1" applyAlignment="1" applyProtection="1">
      <alignment horizontal="center" textRotation="90"/>
      <protection hidden="1"/>
    </xf>
    <xf numFmtId="0" fontId="33" fillId="11" borderId="22" xfId="0" applyNumberFormat="1" applyFont="1" applyFill="1" applyBorder="1" applyAlignment="1" applyProtection="1">
      <alignment horizontal="center" textRotation="90"/>
      <protection hidden="1"/>
    </xf>
    <xf numFmtId="0" fontId="33" fillId="11" borderId="27" xfId="0" applyNumberFormat="1" applyFont="1" applyFill="1" applyBorder="1" applyAlignment="1" applyProtection="1">
      <alignment horizontal="center" textRotation="90"/>
      <protection hidden="1"/>
    </xf>
    <xf numFmtId="0" fontId="33" fillId="11" borderId="25" xfId="0" applyNumberFormat="1" applyFont="1" applyFill="1" applyBorder="1" applyAlignment="1" applyProtection="1">
      <alignment horizontal="center" textRotation="90"/>
      <protection hidden="1"/>
    </xf>
    <xf numFmtId="0" fontId="33" fillId="11" borderId="26" xfId="0" applyNumberFormat="1" applyFont="1" applyFill="1" applyBorder="1" applyAlignment="1" applyProtection="1">
      <alignment horizontal="center" textRotation="90"/>
      <protection hidden="1"/>
    </xf>
    <xf numFmtId="0" fontId="33" fillId="11" borderId="28" xfId="0" applyNumberFormat="1" applyFont="1" applyFill="1" applyBorder="1" applyAlignment="1" applyProtection="1">
      <alignment horizontal="center" textRotation="90"/>
      <protection hidden="1"/>
    </xf>
    <xf numFmtId="0" fontId="33" fillId="11" borderId="57" xfId="0" applyNumberFormat="1" applyFont="1" applyFill="1" applyBorder="1" applyAlignment="1" applyProtection="1">
      <alignment horizontal="center" textRotation="90"/>
      <protection hidden="1"/>
    </xf>
    <xf numFmtId="0" fontId="33" fillId="11" borderId="4" xfId="0" applyNumberFormat="1" applyFont="1" applyFill="1" applyBorder="1" applyAlignment="1" applyProtection="1">
      <alignment horizontal="center" textRotation="90"/>
      <protection hidden="1"/>
    </xf>
    <xf numFmtId="0" fontId="46" fillId="11" borderId="0" xfId="0" applyNumberFormat="1" applyFont="1" applyFill="1" applyBorder="1" applyAlignment="1" applyProtection="1">
      <alignment horizontal="center"/>
      <protection hidden="1"/>
    </xf>
    <xf numFmtId="0" fontId="46" fillId="11" borderId="0" xfId="0" applyNumberFormat="1" applyFont="1" applyFill="1" applyBorder="1" applyAlignment="1" applyProtection="1">
      <alignment horizontal="left" vertical="center"/>
      <protection locked="0"/>
    </xf>
    <xf numFmtId="14" fontId="46" fillId="11" borderId="0" xfId="0" applyNumberFormat="1" applyFont="1" applyFill="1" applyBorder="1" applyAlignment="1" applyProtection="1">
      <alignment horizontal="left" vertical="center"/>
      <protection locked="0"/>
    </xf>
    <xf numFmtId="0" fontId="35" fillId="0" borderId="0" xfId="0" applyNumberFormat="1" applyFont="1" applyFill="1" applyBorder="1" applyAlignment="1" applyProtection="1">
      <alignment horizontal="left" vertical="center"/>
      <protection hidden="1"/>
    </xf>
    <xf numFmtId="0" fontId="21" fillId="0" borderId="0" xfId="0" applyNumberFormat="1" applyFont="1" applyFill="1" applyBorder="1" applyAlignment="1" applyProtection="1">
      <alignment horizontal="left" wrapText="1"/>
      <protection hidden="1"/>
    </xf>
    <xf numFmtId="0" fontId="21" fillId="0" borderId="0" xfId="0" applyNumberFormat="1" applyFont="1" applyFill="1" applyBorder="1" applyAlignment="1" applyProtection="1">
      <alignment horizontal="center" wrapText="1"/>
      <protection hidden="1"/>
    </xf>
    <xf numFmtId="0" fontId="40" fillId="0" borderId="0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NumberFormat="1" applyFont="1" applyFill="1" applyBorder="1" applyAlignment="1" applyProtection="1">
      <alignment horizontal="left" vertical="center"/>
      <protection hidden="1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41" fillId="0" borderId="0" xfId="0" applyNumberFormat="1" applyFont="1" applyFill="1" applyBorder="1" applyAlignment="1" applyProtection="1">
      <alignment horizontal="left" vertical="top" wrapText="1"/>
      <protection locked="0"/>
    </xf>
    <xf numFmtId="49" fontId="21" fillId="0" borderId="0" xfId="0" applyNumberFormat="1" applyFont="1" applyFill="1" applyBorder="1" applyAlignment="1" applyProtection="1">
      <alignment horizontal="left" vertical="center" indent="1"/>
      <protection hidden="1"/>
    </xf>
    <xf numFmtId="49" fontId="21" fillId="0" borderId="0" xfId="0" applyNumberFormat="1" applyFont="1" applyFill="1" applyBorder="1" applyAlignment="1" applyProtection="1">
      <alignment horizontal="left" vertical="center"/>
      <protection hidden="1"/>
    </xf>
    <xf numFmtId="49" fontId="41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41" fillId="0" borderId="0" xfId="0" applyNumberFormat="1" applyFont="1" applyFill="1" applyBorder="1" applyAlignment="1" applyProtection="1">
      <alignment horizontal="center"/>
      <protection hidden="1"/>
    </xf>
    <xf numFmtId="0" fontId="49" fillId="0" borderId="0" xfId="0" applyNumberFormat="1" applyFont="1" applyFill="1" applyBorder="1" applyAlignment="1" applyProtection="1">
      <alignment horizontal="center"/>
      <protection hidden="1"/>
    </xf>
    <xf numFmtId="0" fontId="48" fillId="0" borderId="0" xfId="0" applyNumberFormat="1" applyFont="1" applyFill="1" applyBorder="1" applyAlignment="1" applyProtection="1">
      <alignment horizontal="center" vertical="top"/>
      <protection hidden="1"/>
    </xf>
    <xf numFmtId="49" fontId="4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1" fillId="0" borderId="0" xfId="0" applyNumberFormat="1" applyFont="1" applyFill="1" applyBorder="1" applyAlignment="1" applyProtection="1">
      <alignment horizontal="left" vertical="center"/>
      <protection locked="0"/>
    </xf>
    <xf numFmtId="49" fontId="41" fillId="0" borderId="0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35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0" fillId="12" borderId="14" xfId="0" applyNumberFormat="1" applyFont="1" applyFill="1" applyBorder="1" applyAlignment="1" applyProtection="1">
      <alignment horizontal="center" vertical="distributed" wrapText="1"/>
    </xf>
    <xf numFmtId="0" fontId="10" fillId="12" borderId="16" xfId="0" applyNumberFormat="1" applyFont="1" applyFill="1" applyBorder="1" applyAlignment="1" applyProtection="1">
      <alignment horizontal="center" vertical="distributed" wrapText="1"/>
    </xf>
    <xf numFmtId="0" fontId="10" fillId="12" borderId="15" xfId="0" applyNumberFormat="1" applyFont="1" applyFill="1" applyBorder="1" applyAlignment="1" applyProtection="1">
      <alignment horizontal="center" vertical="distributed" wrapText="1"/>
    </xf>
  </cellXfs>
  <cellStyles count="6">
    <cellStyle name="Денежный 2" xfId="2"/>
    <cellStyle name="Обычный" xfId="0" builtinId="0"/>
    <cellStyle name="Обычный 2" xfId="3"/>
    <cellStyle name="Обычный 2 2" xfId="5"/>
    <cellStyle name="Обычный 3" xfId="4"/>
    <cellStyle name="Обычный 4" xfId="1"/>
  </cellStyles>
  <dxfs count="1">
    <dxf>
      <font>
        <color theme="0"/>
      </font>
    </dxf>
  </dxfs>
  <tableStyles count="0" defaultTableStyle="TableStyleMedium2" defaultPivotStyle="PivotStyleMedium9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15876</xdr:colOff>
      <xdr:row>1</xdr:row>
      <xdr:rowOff>79375</xdr:rowOff>
    </xdr:from>
    <xdr:to>
      <xdr:col>20</xdr:col>
      <xdr:colOff>158750</xdr:colOff>
      <xdr:row>13</xdr:row>
      <xdr:rowOff>254000</xdr:rowOff>
    </xdr:to>
    <xdr:pic>
      <xdr:nvPicPr>
        <xdr:cNvPr id="2" name="Рисунок 1" descr="учебный план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51" y="269875"/>
          <a:ext cx="4619624" cy="314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180974</xdr:colOff>
      <xdr:row>330</xdr:row>
      <xdr:rowOff>133350</xdr:rowOff>
    </xdr:to>
    <xdr:sp macro="" textlink="">
      <xdr:nvSpPr>
        <xdr:cNvPr id="5" name="TextBox 4"/>
        <xdr:cNvSpPr txBox="1"/>
      </xdr:nvSpPr>
      <xdr:spPr>
        <a:xfrm>
          <a:off x="0" y="190500"/>
          <a:ext cx="8105774" cy="62807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800" b="1">
              <a:solidFill>
                <a:srgbClr val="0070C0"/>
              </a:solidFill>
              <a:effectLst/>
              <a:latin typeface="Times New Roman"/>
              <a:ea typeface="Calibri"/>
            </a:rPr>
            <a:t>4. Пояснительная записка к рабочему учебному плану</a:t>
          </a:r>
          <a:endParaRPr lang="ru-RU" sz="1400">
            <a:effectLst/>
            <a:latin typeface="Times New Roman"/>
            <a:ea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800" b="1">
              <a:solidFill>
                <a:srgbClr val="0070C0"/>
              </a:solidFill>
              <a:effectLst/>
              <a:latin typeface="Times New Roman"/>
              <a:ea typeface="Calibri"/>
            </a:rPr>
            <a:t>ГБПОУ  МО "Училище (техникум) олимпийского резерва  №2"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800" b="1">
              <a:solidFill>
                <a:srgbClr val="0070C0"/>
              </a:solidFill>
              <a:effectLst/>
              <a:latin typeface="Times New Roman"/>
              <a:ea typeface="Calibri"/>
            </a:rPr>
            <a:t>по специальности  49.02.01– «Физическая культура»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800" b="1">
              <a:solidFill>
                <a:srgbClr val="0070C0"/>
              </a:solidFill>
              <a:effectLst/>
              <a:latin typeface="Times New Roman"/>
              <a:ea typeface="Calibri"/>
            </a:rPr>
            <a:t>заочная форма обучения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Настоящий учебный план программы подготовки специалистов среднего звена в ГБПОУ МО "Училище (техникум) олимпийского резерва№2" составлен на основании следующих документов: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Федерального государственного образовательного стандарта среднего профессионального образования (далее ФГОС СПО) по специальности 49.02.01 Физическая культура, утвержден приказом Министерства образования и науки РФ 11.08.2014 г. № 976 (зарегистрировано в Минюсте 25 августа 2014г. № 33826);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Приказа Министерства образования и науки РФ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от 14.06.2013 № 464 (с изменениями в соответствии с приказами Минобрнауки РФ от 22.01.2014 №31, от 15.12.2014 № 1580);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Методическими рекомендациями Министерства образования и науки РФ по организации учебного процесса по очно-заочной и заочной формам обучения в образовательной организации, реализующей основные профессиональные программы среднего профессионального образования; № 06-846 от 20.07.15г.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Положения о практике обучающихся,  осваивающих основные  профессиональные образовательные программы среднего профессионального образования, утверждённого приказом Министерства образования и науки РФ от 18.04.2013г № 291;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-  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Порядком проведения государственной итоговой аттестации по образовательным программам среднего профессионального образования, утвержден приказом Минобрнауки РФ от 16.08.2013 № 968 (с изменениями в соответствии с приказом Минобрнауки от 31.01.2014 № 74);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+mn-ea"/>
            </a:rPr>
            <a:t> - Приказом Министерства спорта РФ "Об утверждении особенностей организации и осуществления образовательной, тренировочной и методической деятельности в области физической культуры и спорта" от 27 декабря 2013 г. </a:t>
          </a:r>
          <a:r>
            <a:rPr lang="en-US" sz="1200">
              <a:solidFill>
                <a:srgbClr val="000000"/>
              </a:solidFill>
              <a:effectLst/>
              <a:latin typeface="Times New Roman"/>
              <a:ea typeface="+mn-ea"/>
            </a:rPr>
            <a:t>N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+mn-ea"/>
            </a:rPr>
            <a:t>1125;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+mn-ea"/>
            </a:rPr>
            <a:t>- Приказом Минобрнауки РФ "Об утверждении перечня профессий и специальностей среднего профессионального образования" от 29.10.2013г. №1159 (с изменениями в соответствии с приказом Минобрнауки РФ от 14.05.2014г. № 518)</a:t>
          </a:r>
          <a:br>
            <a:rPr lang="ru-RU" sz="1200">
              <a:solidFill>
                <a:srgbClr val="000000"/>
              </a:solidFill>
              <a:effectLst/>
              <a:latin typeface="Times New Roman"/>
              <a:ea typeface="+mn-ea"/>
            </a:rPr>
          </a:b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Устава ГБОУ МО "Училище (техникум) олимпийского резерва №2".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     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Квалификационная характеристика выпускника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По окончании обучения выпускнику присваивается квалификация </a:t>
          </a:r>
          <a:r>
            <a:rPr lang="ru-RU" sz="1200" b="1">
              <a:solidFill>
                <a:srgbClr val="0070C0"/>
              </a:solidFill>
              <a:effectLst/>
              <a:latin typeface="Times New Roman"/>
              <a:ea typeface="Calibri"/>
            </a:rPr>
            <a:t>«Педагог по физической культуре и спорту»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Область профессиональной деятельности выпускников: организация и руководство тренировочной и соревновательной деятельностью спортсменов в избранном виде спорта и физкультурно-спортивной деятельностью различных возрастных групп населения, в образовательных учреждениях, физкультурно-спортивных организациях, по месту жительства, в учреждениях (организациях) отдыха, оздоровительных учреждениях (организациях).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Объектами профессиональной деятельности выпускников являются: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задачи, содержание, методы, средства, формы организации учебно-тренировочного процесса и руководства соревновательной деятельностью занимающихся избранным видом спорта;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процесс спортивной подготовки и руководства соревновательной деятельностью занимающихся избранным видом спорта;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задачи, содержание, методы, средства, формы организации физкультурно-спортивной деятельности различных возрастных групп населения;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процесс организации физкультурно-спортивной деятельности различных возрастных групп населения;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задачи, содержание, методы, средства, формы организации и процесс взаимодействия с коллегами и социальными партнерами (местными органами самоуправления, учреждениями/организациями социальной сферы, родителями (лицами, их заменяющими)) по вопросам организации тренировочной и соревновательной деятельности спортсменов в избранном виде спорта и физкультурно-спортивной деятельности различных возрастных групп населения;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документационное обеспечение учебно-тренировочного процесса и соревновательной деятельности спортсменов, организации физкультурно-спортивной деятельности различных возрастных групп населения.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Педагог по физической культуре и спорту готовится к следующим видам деятельности: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- организация и проведение учебно-тренировочных занятий и руководство соревновательной деятельностью спортсменов;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- организация физкультурно-спортивной деятельности различных возрастных групп населения;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  - методическое обеспечение организации физкультурной и спортивной деятельности.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100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Реализация ФГОС СПО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Times New Roman"/>
            </a:rPr>
            <a:t> </a:t>
          </a: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Срок получения среднего профессионального образования по заочной форме обучения увеличиваются на один год по отношению к очной форме обучения и составляет 3 года 10 месяцев.  Максимальный объем учебной нагрузки обучающихся составляет 54 академических часа в неделю, включая все виды аудиторной и внеаудиторной учебной нагрузки. Максимальный объем аудиторной учебной нагрузки обучающихся при освоении образовательной программы СПО составляет не менее 160 часов учебный год. 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Наименование дисциплин и их группирование по циклам  идентично учебному плану для очного обучения. Объем часов дисциплин и междисциплинарных курсов составляет 30% от объема очной формы обучения. Дисциплина «Иностранный язык» реализуется в течение всего периода обучения.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Основной формой организации образовательного процесса является лабораторно-экзаменационная сессия, включающая весь комплекс лабораторно-практических работ, теоретического обучения и оценочных мероприятий.  В начале первого курса проводится установочная сессия. 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 межсессионный период обучающимися выполняются домашние контрольные работы, подлежащие обязательному рецензированию. На рецензирование домашних контрольных работ по дисциплинам циклов: общеобразовательного, общегуманитарного и социально-экономического, математического и общего естественно-научного отводится 0,5 академического часа на одну работу, по профессиональному циклу 0,75 академического часа. 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Курсовая работа.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Выполнение курсовых работ предусмотрено как вид учебной работы по дисциплине ОП.07. Теория и история физической культуры и спорта и реализуется в пределах времени, отведенного на ее изучение в объеме 12 часов на группу. Защита курсовой работы проходит в 4 семестре 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Формы проведения консультаций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Консультации для обучающихся по заочной форме обучения предусматриваются из расчета 4 часа на одного обучающегося на каждый учебный год. Формы проведения консультаций - групповые, индивидуальные, письменные, устные.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Прохождение практики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Практика является обязательным разделом ППССЗ. Она представляет собой вид учебных занятий, обеспечивающих практико-ориентированную подготовку обучающихся. При реализации ППССЗ предусматриваются следующие виды практик: учебная, производственная (по профилю специальности), производственная (преддипломная). Все виды практик проводятся на базах общеобразовательных школ и  специализированных детско-юношеских спортивных школ на основании заключенных договоров. Цели и задачи, программы и формы отчетности определяются Положением о практике по каждому виду.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 При реализации ППССЗ СПО предусматриваются следующие виды практики: учебная и производственная. Производственная практика включает в себя следующие этапы: практика по профилю специальности и преддипломная практика. Практика реализуется в объеме, предусмотренном для очной формы обучения.</a:t>
          </a:r>
          <a:endParaRPr lang="ru-RU" sz="1400">
            <a:effectLst/>
            <a:latin typeface="Times New Roman"/>
            <a:ea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4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Учебная практика предусмотрена в рамках двух профессиональных модулей Организация физкультурно-спортивной деятельности различных возрастных групп населения, Организация и проведение учебно-тренировочных занятий и руководство соревновательной деятельностью спортсменов избранном виде спорта. Производственная практика (по профилю специальности) в рамках всех профессиональных модулей.</a:t>
          </a:r>
          <a:endParaRPr lang="ru-RU" sz="1200">
            <a:effectLst/>
            <a:latin typeface="+mn-lt"/>
            <a:ea typeface="Calibri"/>
            <a:cs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400">
              <a:solidFill>
                <a:srgbClr val="000000"/>
              </a:solidFill>
              <a:effectLst/>
              <a:latin typeface="Times New Roman"/>
              <a:ea typeface="Calibri"/>
              <a:cs typeface="Times New Roman"/>
            </a:rPr>
            <a:t>Учебная практика и практика по профилю специальности реализуется обучающимися самостоятельно с предоставлением и последующей зашитой отчета. Аттестация по итогам прохождения практики проводится на основании результатов, подтвержденных документами соответствующих организаций. </a:t>
          </a:r>
          <a:endParaRPr lang="ru-RU" sz="1200">
            <a:effectLst/>
            <a:latin typeface="+mn-lt"/>
            <a:ea typeface="Calibri"/>
            <a:cs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400">
              <a:effectLst/>
              <a:latin typeface="Times New Roman"/>
              <a:ea typeface="Times New Roman"/>
            </a:rPr>
            <a:t> </a:t>
          </a: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Организация контроля качества обучения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Оценка качества освоения программы подготовки специалистов среднего звена включает текущий контроль знаний, промежуточную и государственную (итоговую) аттестацию обучающихся.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Конкретные формы и процедуры текущего контроля знаний, промежуточной аттестации по каждой дисциплине и профессиональному модулю доводятся до сведения обучающихся в течение первых двух месяцев от начала обучения. Промежуточная аттестация в форме зачетов, дифференцированных зачетов проводится за счет часов, отведенных на изучение дисциплины, междисциплинарного курса. 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Для аттестации обучающихся на соответствие их персональных достижений поэтапным требованиям соответствующей ППССЗ (текущая и промежуточная аттестация) создаются фонды оценочных средств, позволяющие оценить знания, умения и освоенные компетенции. Фонды оценочных средств для промежуточной аттестации разрабатываются и утверждаются директором.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Оценка качества подготовки обучающихся и выпускников осуществляется в двух основных направлениях: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оценка уровня освоения дисциплин;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оценка компетенций обучающихся.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При освоении программ профессиональных модулей в последнем семестре изучения формой итоговой аттестации по модулю  является экзамен (квалификационный), который представляет собой форму независимой оценки результатов обучения с участием работодателей;  Экзамен (квалификационный) проверяет готовность обучающегося к выполнению указанного вида профессиональной деятельности и сформированность у него компетенций, определенных в разделе «Требования к результатам освоения ППССЗ» ФГОС СПО.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Условием допуска к экзамену (квалификационному) является успешное освоение обучающимися всех элементов программы профессионального модуля: теоретической части модуля (МДК) и практик. 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Государственная итоговая аттестация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Итоговой формой аттестации является защита выпускной квалификационной работы. Обязательное требование - соответствие тематики выпускной квалификационной работы содержанию одного или нескольких профессиональных модулей.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Требования к содержанию, объему и структуре выпускной квалификационной работе определяются Положением о выпускной квалификационной работе студентов.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Необходимым условием допуска к государственной итоговой аттестации является отсутствие академической задолженности, а также документы, подтверждающие освоение в полном объеме учебного плана.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Перечень учебных кабинетов и залов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гуманитарных и социально-экономических дисциплин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педагогики и психологии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анатомии и физиологии человека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иностранного языка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безопасности жизнедеятельности, оснащенный электронным стрелковым тиром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теории и истории физической культуры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теории и методики избранного вида спорта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методического обеспечения организации физкультурно-спортивной деятельности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Кабинет лечебной физической культуры и массажа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Лаборатория информатики и информационно-коммуникационных технологий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Лаборатория физической и функциональной диагностики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Универсальные спортивные залы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Зал ритмики и фитнеса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Тренажерный зал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Спортивный зал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Открытый стадион широкого профиля с элементами полосы препятствий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Библиотека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Читальный зал с выходом в сеть Интернет.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ctr">
            <a:lnSpc>
              <a:spcPct val="115000"/>
            </a:lnSpc>
            <a:spcAft>
              <a:spcPts val="0"/>
            </a:spcAft>
          </a:pPr>
          <a:r>
            <a:rPr lang="ru-RU" sz="1200" b="1">
              <a:solidFill>
                <a:srgbClr val="000000"/>
              </a:solidFill>
              <a:effectLst/>
              <a:latin typeface="Times New Roman"/>
              <a:ea typeface="Calibri"/>
            </a:rPr>
            <a:t>Перечень отделений по избранным видам спорта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 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В рамках модуля ПМ.01 Организация и проведение учебно-тренировочных занятий и руководство соревновательной деятельностью спортсменов в избранном виде спорта" обучение ведется в подгруппах по избранному виду спорта, а именно: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-волейбол;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-дзюдо;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 фехтование;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-легкая атлетика;</a:t>
          </a:r>
          <a:endParaRPr lang="ru-RU" sz="1400">
            <a:effectLst/>
            <a:latin typeface="Times New Roman"/>
            <a:ea typeface="Times New Roman"/>
          </a:endParaRPr>
        </a:p>
        <a:p>
          <a:pPr indent="450215" algn="just">
            <a:lnSpc>
              <a:spcPct val="115000"/>
            </a:lnSpc>
            <a:spcAft>
              <a:spcPts val="0"/>
            </a:spcAft>
          </a:pPr>
          <a:r>
            <a:rPr lang="ru-RU" sz="1200">
              <a:solidFill>
                <a:srgbClr val="000000"/>
              </a:solidFill>
              <a:effectLst/>
              <a:latin typeface="Times New Roman"/>
              <a:ea typeface="Calibri"/>
            </a:rPr>
            <a:t>-спортивная гимнастика.</a:t>
          </a:r>
          <a:endParaRPr lang="ru-RU" sz="1400">
            <a:effectLst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/>
              <a:ea typeface="Calibri"/>
              <a:cs typeface="Times New Roman"/>
            </a:rPr>
            <a:t> </a:t>
          </a:r>
          <a:endParaRPr kumimoji="0" lang="ru-RU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5:CK161"/>
  <sheetViews>
    <sheetView tabSelected="1" zoomScale="60" zoomScaleNormal="60" workbookViewId="0">
      <selection activeCell="I21" sqref="I21"/>
    </sheetView>
  </sheetViews>
  <sheetFormatPr defaultRowHeight="15"/>
  <cols>
    <col min="1" max="3" width="2.7109375" style="62" customWidth="1"/>
    <col min="4" max="4" width="13.7109375" style="62" customWidth="1"/>
    <col min="5" max="79" width="3.42578125" style="62" customWidth="1"/>
    <col min="80" max="80" width="3.28515625" style="62" customWidth="1"/>
    <col min="81" max="81" width="5.28515625" style="62" customWidth="1"/>
    <col min="82" max="85" width="5.7109375" style="62" customWidth="1"/>
    <col min="86" max="16384" width="9.140625" style="62"/>
  </cols>
  <sheetData>
    <row r="5" spans="3:85"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3:85"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3:85" ht="23.25">
      <c r="C7" s="1"/>
      <c r="D7" s="5"/>
      <c r="E7" s="869" t="s">
        <v>0</v>
      </c>
      <c r="F7" s="869"/>
      <c r="G7" s="869"/>
      <c r="H7" s="869"/>
      <c r="I7" s="869"/>
      <c r="J7" s="869"/>
      <c r="K7" s="869"/>
      <c r="L7" s="869"/>
      <c r="M7" s="869"/>
      <c r="N7" s="869"/>
      <c r="O7" s="869"/>
      <c r="P7" s="869"/>
      <c r="Q7" s="5"/>
      <c r="R7" s="5"/>
      <c r="S7" s="5"/>
      <c r="T7" s="5"/>
      <c r="U7" s="5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4" t="s">
        <v>220</v>
      </c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</row>
    <row r="8" spans="3:85" ht="23.25">
      <c r="C8" s="1"/>
      <c r="D8" s="870" t="s">
        <v>223</v>
      </c>
      <c r="E8" s="870"/>
      <c r="F8" s="870"/>
      <c r="G8" s="870"/>
      <c r="H8" s="870"/>
      <c r="I8" s="870"/>
      <c r="J8" s="870"/>
      <c r="K8" s="870"/>
      <c r="L8" s="870"/>
      <c r="M8" s="870"/>
      <c r="N8" s="870"/>
      <c r="O8" s="870"/>
      <c r="P8" s="870"/>
      <c r="Q8" s="870"/>
      <c r="R8" s="870"/>
      <c r="S8" s="870"/>
      <c r="T8" s="870"/>
      <c r="U8" s="870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</row>
    <row r="9" spans="3:85" ht="33" customHeight="1">
      <c r="C9" s="1"/>
      <c r="D9" s="870" t="s">
        <v>1</v>
      </c>
      <c r="E9" s="870"/>
      <c r="F9" s="870"/>
      <c r="G9" s="870"/>
      <c r="H9" s="870"/>
      <c r="I9" s="870"/>
      <c r="J9" s="870"/>
      <c r="K9" s="870"/>
      <c r="L9" s="870"/>
      <c r="M9" s="870"/>
      <c r="N9" s="870"/>
      <c r="O9" s="870"/>
      <c r="P9" s="870"/>
      <c r="Q9" s="870"/>
      <c r="R9" s="870"/>
      <c r="S9" s="870"/>
      <c r="T9" s="870"/>
      <c r="U9" s="870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</row>
    <row r="10" spans="3:85" ht="23.25">
      <c r="C10" s="1"/>
      <c r="D10" s="871" t="s">
        <v>222</v>
      </c>
      <c r="E10" s="871"/>
      <c r="F10" s="871"/>
      <c r="G10" s="871"/>
      <c r="H10" s="871"/>
      <c r="I10" s="871"/>
      <c r="J10" s="871"/>
      <c r="K10" s="871"/>
      <c r="L10" s="871"/>
      <c r="M10" s="871"/>
      <c r="N10" s="871"/>
      <c r="O10" s="871"/>
      <c r="P10" s="871"/>
      <c r="Q10" s="871"/>
      <c r="R10" s="871"/>
      <c r="S10" s="871"/>
      <c r="T10" s="871"/>
      <c r="U10" s="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</row>
    <row r="11" spans="3:85">
      <c r="C11" s="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</row>
    <row r="12" spans="3:85">
      <c r="C12" s="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6"/>
      <c r="BC12" s="7"/>
      <c r="BD12" s="7"/>
      <c r="BE12" s="7"/>
      <c r="BF12" s="7"/>
      <c r="BG12" s="7"/>
      <c r="BH12" s="7"/>
      <c r="BI12" s="7"/>
      <c r="BJ12" s="7"/>
      <c r="BK12" s="8"/>
      <c r="BL12" s="8"/>
      <c r="BM12" s="8"/>
      <c r="BN12" s="8"/>
      <c r="BO12" s="8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</row>
    <row r="13" spans="3:85" ht="25.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0"/>
      <c r="Q13" s="10"/>
      <c r="R13" s="883" t="s">
        <v>2</v>
      </c>
      <c r="S13" s="883"/>
      <c r="T13" s="883"/>
      <c r="U13" s="883"/>
      <c r="V13" s="883"/>
      <c r="W13" s="883"/>
      <c r="X13" s="883"/>
      <c r="Y13" s="883"/>
      <c r="Z13" s="883"/>
      <c r="AA13" s="883"/>
      <c r="AB13" s="883"/>
      <c r="AC13" s="883"/>
      <c r="AD13" s="883"/>
      <c r="AE13" s="883"/>
      <c r="AF13" s="883"/>
      <c r="AG13" s="883"/>
      <c r="AH13" s="883"/>
      <c r="AI13" s="883"/>
      <c r="AJ13" s="883"/>
      <c r="AK13" s="883"/>
      <c r="AL13" s="883"/>
      <c r="AM13" s="883"/>
      <c r="AN13" s="883"/>
      <c r="AO13" s="883"/>
      <c r="AP13" s="883"/>
      <c r="AQ13" s="883"/>
      <c r="AR13" s="883"/>
      <c r="AS13" s="883"/>
      <c r="AT13" s="883"/>
      <c r="AU13" s="883"/>
      <c r="AV13" s="883"/>
      <c r="AW13" s="883"/>
      <c r="AX13" s="883"/>
      <c r="AY13" s="883"/>
      <c r="AZ13" s="883"/>
      <c r="BA13" s="883"/>
      <c r="BB13" s="883"/>
      <c r="BC13" s="883"/>
      <c r="BD13" s="883"/>
      <c r="BE13" s="883"/>
      <c r="BF13" s="883"/>
      <c r="BG13" s="883"/>
      <c r="BH13" s="883"/>
      <c r="BI13" s="883"/>
      <c r="BJ13" s="883"/>
      <c r="BK13" s="883"/>
      <c r="BL13" s="883"/>
      <c r="BM13" s="883"/>
      <c r="BN13" s="883"/>
      <c r="BO13" s="883"/>
      <c r="BP13" s="883"/>
      <c r="BQ13" s="883"/>
      <c r="BR13" s="883"/>
      <c r="BS13" s="883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</row>
    <row r="14" spans="3:85" ht="26.1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0"/>
      <c r="Q14" s="10"/>
      <c r="R14" s="884" t="s">
        <v>3</v>
      </c>
      <c r="S14" s="884"/>
      <c r="T14" s="884"/>
      <c r="U14" s="884"/>
      <c r="V14" s="884"/>
      <c r="W14" s="884"/>
      <c r="X14" s="884"/>
      <c r="Y14" s="884"/>
      <c r="Z14" s="884"/>
      <c r="AA14" s="884"/>
      <c r="AB14" s="884"/>
      <c r="AC14" s="884"/>
      <c r="AD14" s="884"/>
      <c r="AE14" s="884"/>
      <c r="AF14" s="884"/>
      <c r="AG14" s="884"/>
      <c r="AH14" s="884"/>
      <c r="AI14" s="884"/>
      <c r="AJ14" s="884"/>
      <c r="AK14" s="884"/>
      <c r="AL14" s="884"/>
      <c r="AM14" s="884"/>
      <c r="AN14" s="884"/>
      <c r="AO14" s="884"/>
      <c r="AP14" s="884"/>
      <c r="AQ14" s="884"/>
      <c r="AR14" s="884"/>
      <c r="AS14" s="884"/>
      <c r="AT14" s="884"/>
      <c r="AU14" s="884"/>
      <c r="AV14" s="884"/>
      <c r="AW14" s="884"/>
      <c r="AX14" s="884"/>
      <c r="AY14" s="884"/>
      <c r="AZ14" s="884"/>
      <c r="BA14" s="884"/>
      <c r="BB14" s="884"/>
      <c r="BC14" s="884"/>
      <c r="BD14" s="884"/>
      <c r="BE14" s="884"/>
      <c r="BF14" s="884"/>
      <c r="BG14" s="884"/>
      <c r="BH14" s="884"/>
      <c r="BI14" s="884"/>
      <c r="BJ14" s="884"/>
      <c r="BK14" s="884"/>
      <c r="BL14" s="884"/>
      <c r="BM14" s="884"/>
      <c r="BN14" s="884"/>
      <c r="BO14" s="884"/>
      <c r="BP14" s="884"/>
      <c r="BQ14" s="884"/>
      <c r="BR14" s="884"/>
      <c r="BS14" s="884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</row>
    <row r="15" spans="3:85" ht="26.1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0"/>
      <c r="Q15" s="10"/>
      <c r="R15" s="884"/>
      <c r="S15" s="884"/>
      <c r="T15" s="884"/>
      <c r="U15" s="884"/>
      <c r="V15" s="884"/>
      <c r="W15" s="884"/>
      <c r="X15" s="884"/>
      <c r="Y15" s="884"/>
      <c r="Z15" s="884"/>
      <c r="AA15" s="884"/>
      <c r="AB15" s="884"/>
      <c r="AC15" s="884"/>
      <c r="AD15" s="884"/>
      <c r="AE15" s="884"/>
      <c r="AF15" s="884"/>
      <c r="AG15" s="884"/>
      <c r="AH15" s="884"/>
      <c r="AI15" s="884"/>
      <c r="AJ15" s="884"/>
      <c r="AK15" s="884"/>
      <c r="AL15" s="884"/>
      <c r="AM15" s="884"/>
      <c r="AN15" s="884"/>
      <c r="AO15" s="884"/>
      <c r="AP15" s="884"/>
      <c r="AQ15" s="884"/>
      <c r="AR15" s="884"/>
      <c r="AS15" s="884"/>
      <c r="AT15" s="884"/>
      <c r="AU15" s="884"/>
      <c r="AV15" s="884"/>
      <c r="AW15" s="884"/>
      <c r="AX15" s="884"/>
      <c r="AY15" s="884"/>
      <c r="AZ15" s="884"/>
      <c r="BA15" s="884"/>
      <c r="BB15" s="884"/>
      <c r="BC15" s="884"/>
      <c r="BD15" s="884"/>
      <c r="BE15" s="884"/>
      <c r="BF15" s="884"/>
      <c r="BG15" s="884"/>
      <c r="BH15" s="884"/>
      <c r="BI15" s="884"/>
      <c r="BJ15" s="884"/>
      <c r="BK15" s="884"/>
      <c r="BL15" s="884"/>
      <c r="BM15" s="884"/>
      <c r="BN15" s="884"/>
      <c r="BO15" s="884"/>
      <c r="BP15" s="884"/>
      <c r="BQ15" s="884"/>
      <c r="BR15" s="884"/>
      <c r="BS15" s="884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</row>
    <row r="16" spans="3:85" ht="26.1" customHeight="1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0"/>
      <c r="Q16" s="10"/>
      <c r="R16" s="884"/>
      <c r="S16" s="884"/>
      <c r="T16" s="884"/>
      <c r="U16" s="884"/>
      <c r="V16" s="884"/>
      <c r="W16" s="884"/>
      <c r="X16" s="884"/>
      <c r="Y16" s="884"/>
      <c r="Z16" s="884"/>
      <c r="AA16" s="884"/>
      <c r="AB16" s="884"/>
      <c r="AC16" s="884"/>
      <c r="AD16" s="884"/>
      <c r="AE16" s="884"/>
      <c r="AF16" s="884"/>
      <c r="AG16" s="884"/>
      <c r="AH16" s="884"/>
      <c r="AI16" s="884"/>
      <c r="AJ16" s="884"/>
      <c r="AK16" s="884"/>
      <c r="AL16" s="884"/>
      <c r="AM16" s="884"/>
      <c r="AN16" s="884"/>
      <c r="AO16" s="884"/>
      <c r="AP16" s="884"/>
      <c r="AQ16" s="884"/>
      <c r="AR16" s="884"/>
      <c r="AS16" s="884"/>
      <c r="AT16" s="884"/>
      <c r="AU16" s="884"/>
      <c r="AV16" s="884"/>
      <c r="AW16" s="884"/>
      <c r="AX16" s="884"/>
      <c r="AY16" s="884"/>
      <c r="AZ16" s="884"/>
      <c r="BA16" s="884"/>
      <c r="BB16" s="884"/>
      <c r="BC16" s="884"/>
      <c r="BD16" s="884"/>
      <c r="BE16" s="884"/>
      <c r="BF16" s="884"/>
      <c r="BG16" s="884"/>
      <c r="BH16" s="884"/>
      <c r="BI16" s="884"/>
      <c r="BJ16" s="884"/>
      <c r="BK16" s="884"/>
      <c r="BL16" s="884"/>
      <c r="BM16" s="884"/>
      <c r="BN16" s="884"/>
      <c r="BO16" s="884"/>
      <c r="BP16" s="884"/>
      <c r="BQ16" s="884"/>
      <c r="BR16" s="884"/>
      <c r="BS16" s="884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</row>
    <row r="17" spans="3:85" ht="26.1" customHeight="1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0"/>
      <c r="Q17" s="10"/>
      <c r="R17" s="884"/>
      <c r="S17" s="884"/>
      <c r="T17" s="884"/>
      <c r="U17" s="884"/>
      <c r="V17" s="884"/>
      <c r="W17" s="884"/>
      <c r="X17" s="884"/>
      <c r="Y17" s="884"/>
      <c r="Z17" s="884"/>
      <c r="AA17" s="884"/>
      <c r="AB17" s="884"/>
      <c r="AC17" s="884"/>
      <c r="AD17" s="884"/>
      <c r="AE17" s="884"/>
      <c r="AF17" s="884"/>
      <c r="AG17" s="884"/>
      <c r="AH17" s="884"/>
      <c r="AI17" s="884"/>
      <c r="AJ17" s="884"/>
      <c r="AK17" s="884"/>
      <c r="AL17" s="884"/>
      <c r="AM17" s="884"/>
      <c r="AN17" s="884"/>
      <c r="AO17" s="884"/>
      <c r="AP17" s="884"/>
      <c r="AQ17" s="884"/>
      <c r="AR17" s="884"/>
      <c r="AS17" s="884"/>
      <c r="AT17" s="884"/>
      <c r="AU17" s="884"/>
      <c r="AV17" s="884"/>
      <c r="AW17" s="884"/>
      <c r="AX17" s="884"/>
      <c r="AY17" s="884"/>
      <c r="AZ17" s="884"/>
      <c r="BA17" s="884"/>
      <c r="BB17" s="884"/>
      <c r="BC17" s="884"/>
      <c r="BD17" s="884"/>
      <c r="BE17" s="884"/>
      <c r="BF17" s="884"/>
      <c r="BG17" s="884"/>
      <c r="BH17" s="884"/>
      <c r="BI17" s="884"/>
      <c r="BJ17" s="884"/>
      <c r="BK17" s="884"/>
      <c r="BL17" s="884"/>
      <c r="BM17" s="884"/>
      <c r="BN17" s="884"/>
      <c r="BO17" s="884"/>
      <c r="BP17" s="884"/>
      <c r="BQ17" s="884"/>
      <c r="BR17" s="884"/>
      <c r="BS17" s="884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</row>
    <row r="18" spans="3:85" ht="24.95" customHeight="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885" t="s">
        <v>4</v>
      </c>
      <c r="O18" s="885"/>
      <c r="P18" s="885"/>
      <c r="Q18" s="885"/>
      <c r="R18" s="885"/>
      <c r="S18" s="885"/>
      <c r="T18" s="885"/>
      <c r="U18" s="885"/>
      <c r="V18" s="885"/>
      <c r="W18" s="885"/>
      <c r="X18" s="885"/>
      <c r="Y18" s="885"/>
      <c r="Z18" s="885"/>
      <c r="AA18" s="885"/>
      <c r="AB18" s="885"/>
      <c r="AC18" s="885"/>
      <c r="AD18" s="885"/>
      <c r="AE18" s="885"/>
      <c r="AF18" s="885"/>
      <c r="AG18" s="885"/>
      <c r="AH18" s="885"/>
      <c r="AI18" s="885"/>
      <c r="AJ18" s="885"/>
      <c r="AK18" s="885"/>
      <c r="AL18" s="885"/>
      <c r="AM18" s="885"/>
      <c r="AN18" s="885"/>
      <c r="AO18" s="885"/>
      <c r="AP18" s="885"/>
      <c r="AQ18" s="885"/>
      <c r="AR18" s="885"/>
      <c r="AS18" s="885"/>
      <c r="AT18" s="885"/>
      <c r="AU18" s="885"/>
      <c r="AV18" s="885"/>
      <c r="AW18" s="885"/>
      <c r="AX18" s="885"/>
      <c r="AY18" s="885"/>
      <c r="AZ18" s="885"/>
      <c r="BA18" s="885"/>
      <c r="BB18" s="885"/>
      <c r="BC18" s="885"/>
      <c r="BD18" s="885"/>
      <c r="BE18" s="885"/>
      <c r="BF18" s="885"/>
      <c r="BG18" s="885"/>
      <c r="BH18" s="885"/>
      <c r="BI18" s="885"/>
      <c r="BJ18" s="885"/>
      <c r="BK18" s="885"/>
      <c r="BL18" s="885"/>
      <c r="BM18" s="885"/>
      <c r="BN18" s="885"/>
      <c r="BO18" s="885"/>
      <c r="BP18" s="885"/>
      <c r="BQ18" s="885"/>
      <c r="BR18" s="885"/>
      <c r="BS18" s="885"/>
      <c r="BT18" s="885"/>
      <c r="BU18" s="885"/>
      <c r="BV18" s="885"/>
      <c r="BW18" s="885"/>
      <c r="BX18" s="9"/>
      <c r="BY18" s="9"/>
      <c r="BZ18" s="9"/>
      <c r="CA18" s="9"/>
      <c r="CB18" s="1"/>
      <c r="CC18" s="1"/>
      <c r="CD18" s="1"/>
      <c r="CE18" s="1"/>
      <c r="CF18" s="1"/>
      <c r="CG18" s="1"/>
    </row>
    <row r="19" spans="3:85" ht="26.25" customHeight="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886" t="s">
        <v>5</v>
      </c>
      <c r="O19" s="886"/>
      <c r="P19" s="886"/>
      <c r="Q19" s="886"/>
      <c r="R19" s="886"/>
      <c r="S19" s="886"/>
      <c r="T19" s="886"/>
      <c r="U19" s="886"/>
      <c r="V19" s="886"/>
      <c r="W19" s="886"/>
      <c r="X19" s="886"/>
      <c r="Y19" s="886"/>
      <c r="Z19" s="886"/>
      <c r="AA19" s="886"/>
      <c r="AB19" s="886"/>
      <c r="AC19" s="886"/>
      <c r="AD19" s="886"/>
      <c r="AE19" s="886"/>
      <c r="AF19" s="886"/>
      <c r="AG19" s="886"/>
      <c r="AH19" s="886"/>
      <c r="AI19" s="886"/>
      <c r="AJ19" s="886"/>
      <c r="AK19" s="886"/>
      <c r="AL19" s="886"/>
      <c r="AM19" s="886"/>
      <c r="AN19" s="886"/>
      <c r="AO19" s="886"/>
      <c r="AP19" s="886"/>
      <c r="AQ19" s="886"/>
      <c r="AR19" s="886"/>
      <c r="AS19" s="886"/>
      <c r="AT19" s="886"/>
      <c r="AU19" s="886"/>
      <c r="AV19" s="886"/>
      <c r="AW19" s="886"/>
      <c r="AX19" s="886"/>
      <c r="AY19" s="886"/>
      <c r="AZ19" s="886"/>
      <c r="BA19" s="886"/>
      <c r="BB19" s="886"/>
      <c r="BC19" s="886"/>
      <c r="BD19" s="886"/>
      <c r="BE19" s="886"/>
      <c r="BF19" s="886"/>
      <c r="BG19" s="886"/>
      <c r="BH19" s="886"/>
      <c r="BI19" s="886"/>
      <c r="BJ19" s="886"/>
      <c r="BK19" s="886"/>
      <c r="BL19" s="886"/>
      <c r="BM19" s="886"/>
      <c r="BN19" s="886"/>
      <c r="BO19" s="886"/>
      <c r="BP19" s="886"/>
      <c r="BQ19" s="886"/>
      <c r="BR19" s="886"/>
      <c r="BS19" s="886"/>
      <c r="BT19" s="886"/>
      <c r="BU19" s="886"/>
      <c r="BV19" s="886"/>
      <c r="BW19" s="886"/>
      <c r="BX19" s="1"/>
      <c r="BY19" s="1"/>
      <c r="BZ19" s="1"/>
      <c r="CA19" s="1"/>
      <c r="CB19" s="1"/>
      <c r="CC19" s="1"/>
      <c r="CD19" s="1"/>
      <c r="CE19" s="1"/>
      <c r="CF19" s="1"/>
      <c r="CG19" s="1"/>
    </row>
    <row r="20" spans="3:85" ht="15.7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"/>
      <c r="BQ20" s="1"/>
      <c r="BR20" s="12"/>
      <c r="BS20" s="12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</row>
    <row r="21" spans="3:85" ht="25.5" customHeight="1">
      <c r="C21" s="1"/>
      <c r="D21" s="65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13"/>
      <c r="Q21" s="13"/>
      <c r="R21" s="13"/>
      <c r="S21" s="13"/>
      <c r="T21" s="13"/>
      <c r="U21" s="13"/>
      <c r="V21" s="13"/>
      <c r="W21" s="13"/>
      <c r="X21" s="876" t="s">
        <v>6</v>
      </c>
      <c r="Y21" s="876"/>
      <c r="Z21" s="876"/>
      <c r="AA21" s="876"/>
      <c r="AB21" s="876"/>
      <c r="AC21" s="876"/>
      <c r="AD21" s="876"/>
      <c r="AE21" s="876"/>
      <c r="AF21" s="887"/>
      <c r="AG21" s="887"/>
      <c r="AH21" s="887"/>
      <c r="AI21" s="887"/>
      <c r="AJ21" s="887"/>
      <c r="AK21" s="247"/>
      <c r="AL21" s="888" t="s">
        <v>7</v>
      </c>
      <c r="AM21" s="888"/>
      <c r="AN21" s="888"/>
      <c r="AO21" s="888"/>
      <c r="AP21" s="888"/>
      <c r="AQ21" s="888"/>
      <c r="AR21" s="888"/>
      <c r="AS21" s="888"/>
      <c r="AT21" s="888"/>
      <c r="AU21" s="888"/>
      <c r="AV21" s="888"/>
      <c r="AW21" s="888"/>
      <c r="AX21" s="888"/>
      <c r="AY21" s="888"/>
      <c r="AZ21" s="888"/>
      <c r="BA21" s="888"/>
      <c r="BB21" s="888"/>
      <c r="BC21" s="888"/>
      <c r="BD21" s="888"/>
      <c r="BE21" s="888"/>
      <c r="BF21" s="888"/>
      <c r="BG21" s="888"/>
      <c r="BH21" s="888"/>
      <c r="BI21" s="888"/>
      <c r="BJ21" s="888"/>
      <c r="BK21" s="888"/>
      <c r="BL21" s="888"/>
      <c r="BM21" s="888"/>
      <c r="BN21" s="888"/>
      <c r="BO21" s="888"/>
      <c r="BP21" s="888"/>
      <c r="BQ21" s="888"/>
      <c r="BR21" s="888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</row>
    <row r="22" spans="3:85" ht="25.5">
      <c r="C22" s="1"/>
      <c r="D22" s="14"/>
      <c r="E22" s="15"/>
      <c r="F22" s="15"/>
      <c r="G22" s="16"/>
      <c r="H22" s="16"/>
      <c r="I22" s="16"/>
      <c r="J22" s="16"/>
      <c r="K22" s="16"/>
      <c r="L22" s="16"/>
      <c r="M22" s="16"/>
      <c r="N22" s="16"/>
      <c r="O22" s="16"/>
      <c r="P22" s="67"/>
      <c r="Q22" s="67"/>
      <c r="R22" s="67"/>
      <c r="S22" s="67"/>
      <c r="T22" s="67"/>
      <c r="U22" s="67"/>
      <c r="V22" s="67"/>
      <c r="W22" s="6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27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</row>
    <row r="23" spans="3:85" ht="25.5" customHeight="1">
      <c r="C23" s="1"/>
      <c r="D23" s="68" t="s">
        <v>8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20"/>
      <c r="X23" s="878" t="s">
        <v>9</v>
      </c>
      <c r="Y23" s="878"/>
      <c r="Z23" s="878"/>
      <c r="AA23" s="878"/>
      <c r="AB23" s="878"/>
      <c r="AC23" s="878"/>
      <c r="AD23" s="878"/>
      <c r="AE23" s="878"/>
      <c r="AF23" s="1"/>
      <c r="AG23" s="21"/>
      <c r="AH23" s="21"/>
      <c r="AI23" s="21"/>
      <c r="AJ23" s="21"/>
      <c r="AK23" s="21"/>
      <c r="AL23" s="879" t="s">
        <v>10</v>
      </c>
      <c r="AM23" s="879"/>
      <c r="AN23" s="879"/>
      <c r="AO23" s="879"/>
      <c r="AP23" s="879"/>
      <c r="AQ23" s="879"/>
      <c r="AR23" s="879"/>
      <c r="AS23" s="879"/>
      <c r="AT23" s="879"/>
      <c r="AU23" s="879"/>
      <c r="AV23" s="879"/>
      <c r="AW23" s="879"/>
      <c r="AX23" s="879"/>
      <c r="AY23" s="879"/>
      <c r="AZ23" s="879"/>
      <c r="BA23" s="879"/>
      <c r="BB23" s="879"/>
      <c r="BC23" s="879"/>
      <c r="BD23" s="879"/>
      <c r="BE23" s="879"/>
      <c r="BF23" s="879"/>
      <c r="BG23" s="879"/>
      <c r="BH23" s="879"/>
      <c r="BI23" s="879"/>
      <c r="BJ23" s="879"/>
      <c r="BK23" s="879"/>
      <c r="BL23" s="879"/>
      <c r="BM23" s="879"/>
      <c r="BN23" s="879"/>
      <c r="BO23" s="879"/>
      <c r="BP23" s="879"/>
      <c r="BQ23" s="879"/>
      <c r="BR23" s="879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22"/>
    </row>
    <row r="24" spans="3:85" ht="25.5">
      <c r="C24" s="1"/>
      <c r="D24" s="68" t="s">
        <v>8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880"/>
      <c r="Y24" s="880"/>
      <c r="Z24" s="880"/>
      <c r="AA24" s="880"/>
      <c r="AB24" s="880"/>
      <c r="AC24" s="880"/>
      <c r="AD24" s="880"/>
      <c r="AE24" s="880"/>
      <c r="AF24" s="880"/>
      <c r="AG24" s="880"/>
      <c r="AH24" s="880"/>
      <c r="AI24" s="880"/>
      <c r="AJ24" s="880"/>
      <c r="AK24" s="880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7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3:85" ht="25.5">
      <c r="C25" s="1"/>
      <c r="D25" s="68" t="s">
        <v>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881" t="s">
        <v>11</v>
      </c>
      <c r="Y25" s="881"/>
      <c r="Z25" s="881"/>
      <c r="AA25" s="881"/>
      <c r="AB25" s="881"/>
      <c r="AC25" s="881"/>
      <c r="AD25" s="881"/>
      <c r="AE25" s="881"/>
      <c r="AF25" s="881"/>
      <c r="AG25" s="881"/>
      <c r="AH25" s="881"/>
      <c r="AI25" s="881"/>
      <c r="AJ25" s="881"/>
      <c r="AK25" s="881"/>
      <c r="AL25" s="23" t="s">
        <v>12</v>
      </c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7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3:8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6"/>
      <c r="BC26" s="6"/>
      <c r="BD26" s="6"/>
      <c r="BE26" s="6"/>
      <c r="BF26" s="6"/>
      <c r="BG26" s="6"/>
      <c r="BH26" s="6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3:85" ht="25.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876" t="s">
        <v>13</v>
      </c>
      <c r="Y27" s="876"/>
      <c r="Z27" s="876"/>
      <c r="AA27" s="876"/>
      <c r="AB27" s="876"/>
      <c r="AC27" s="876"/>
      <c r="AD27" s="876"/>
      <c r="AE27" s="876"/>
      <c r="AF27" s="876"/>
      <c r="AG27" s="876"/>
      <c r="AH27" s="876"/>
      <c r="AI27" s="876"/>
      <c r="AJ27" s="876"/>
      <c r="AK27" s="258"/>
      <c r="AL27" s="882" t="s">
        <v>205</v>
      </c>
      <c r="AM27" s="882"/>
      <c r="AN27" s="882"/>
      <c r="AO27" s="882"/>
      <c r="AP27" s="882"/>
      <c r="AQ27" s="882"/>
      <c r="AR27" s="882"/>
      <c r="AS27" s="882"/>
      <c r="AT27" s="882"/>
      <c r="AU27" s="882"/>
      <c r="AV27" s="882"/>
      <c r="AW27" s="882"/>
      <c r="AX27" s="882"/>
      <c r="AY27" s="882"/>
      <c r="AZ27" s="882"/>
      <c r="BA27" s="882"/>
      <c r="BB27" s="882"/>
      <c r="BC27" s="882"/>
      <c r="BD27" s="882"/>
      <c r="BE27" s="882"/>
      <c r="BF27" s="882"/>
      <c r="BG27" s="6"/>
      <c r="BH27" s="6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3:85" ht="2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25"/>
      <c r="AO28" s="872"/>
      <c r="AP28" s="872"/>
      <c r="AQ28" s="26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6"/>
      <c r="BC28" s="6"/>
      <c r="BD28" s="6"/>
      <c r="BE28" s="6"/>
      <c r="BF28" s="6"/>
      <c r="BG28" s="6"/>
      <c r="BH28" s="6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3:85" ht="18" customHeight="1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873" t="s">
        <v>14</v>
      </c>
      <c r="Y29" s="873"/>
      <c r="Z29" s="873"/>
      <c r="AA29" s="873"/>
      <c r="AB29" s="873"/>
      <c r="AC29" s="873"/>
      <c r="AD29" s="873"/>
      <c r="AE29" s="873"/>
      <c r="AF29" s="873"/>
      <c r="AG29" s="873"/>
      <c r="AH29" s="873"/>
      <c r="AI29" s="873"/>
      <c r="AJ29" s="873"/>
      <c r="AK29" s="873"/>
      <c r="AL29" s="874" t="s">
        <v>204</v>
      </c>
      <c r="AM29" s="874"/>
      <c r="AN29" s="874"/>
      <c r="AO29" s="874"/>
      <c r="AP29" s="874"/>
      <c r="AQ29" s="874"/>
      <c r="AR29" s="874"/>
      <c r="AS29" s="874"/>
      <c r="AT29" s="874"/>
      <c r="AU29" s="874"/>
      <c r="AV29" s="874"/>
      <c r="AW29" s="875" t="s">
        <v>15</v>
      </c>
      <c r="AX29" s="875"/>
      <c r="AY29" s="875"/>
      <c r="AZ29" s="875"/>
      <c r="BA29" s="875"/>
      <c r="BB29" s="875"/>
      <c r="BC29" s="875"/>
      <c r="BD29" s="6"/>
      <c r="BE29" s="6"/>
      <c r="BF29" s="6"/>
      <c r="BG29" s="6"/>
      <c r="BH29" s="6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3:85" ht="18" customHeight="1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876" t="s">
        <v>16</v>
      </c>
      <c r="Y30" s="876"/>
      <c r="Z30" s="876"/>
      <c r="AA30" s="876"/>
      <c r="AB30" s="876"/>
      <c r="AC30" s="876"/>
      <c r="AD30" s="876"/>
      <c r="AE30" s="876"/>
      <c r="AF30" s="876"/>
      <c r="AG30" s="876"/>
      <c r="AH30" s="876"/>
      <c r="AI30" s="876"/>
      <c r="AJ30" s="876"/>
      <c r="AK30" s="876"/>
      <c r="AL30" s="874"/>
      <c r="AM30" s="874"/>
      <c r="AN30" s="874"/>
      <c r="AO30" s="874"/>
      <c r="AP30" s="874"/>
      <c r="AQ30" s="874"/>
      <c r="AR30" s="874"/>
      <c r="AS30" s="874"/>
      <c r="AT30" s="874"/>
      <c r="AU30" s="874"/>
      <c r="AV30" s="874"/>
      <c r="AW30" s="875"/>
      <c r="AX30" s="875"/>
      <c r="AY30" s="875"/>
      <c r="AZ30" s="875"/>
      <c r="BA30" s="875"/>
      <c r="BB30" s="875"/>
      <c r="BC30" s="875"/>
      <c r="BD30" s="6"/>
      <c r="BE30" s="6"/>
      <c r="BF30" s="6"/>
      <c r="BG30" s="6"/>
      <c r="BH30" s="6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3:85" ht="2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2"/>
      <c r="AN31" s="22"/>
      <c r="AO31" s="22"/>
      <c r="AP31" s="22"/>
      <c r="AQ31" s="22"/>
      <c r="AR31" s="22"/>
      <c r="AS31" s="22"/>
      <c r="AT31" s="22"/>
      <c r="AU31" s="1"/>
      <c r="AV31" s="1"/>
      <c r="AW31" s="1"/>
      <c r="AX31" s="1"/>
      <c r="AY31" s="1"/>
      <c r="AZ31" s="1"/>
      <c r="BA31" s="1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3:85" ht="18.7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3:8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6"/>
      <c r="AE33" s="6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6"/>
      <c r="AW33" s="6"/>
      <c r="AX33" s="1"/>
      <c r="AY33" s="1"/>
      <c r="AZ33" s="1"/>
      <c r="BA33" s="1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3:85" ht="2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877"/>
      <c r="Z34" s="877"/>
      <c r="AA34" s="877"/>
      <c r="AB34" s="877"/>
      <c r="AC34" s="877"/>
      <c r="AD34" s="877"/>
      <c r="AE34" s="877"/>
      <c r="AF34" s="877"/>
      <c r="AG34" s="877"/>
      <c r="AH34" s="877"/>
      <c r="AI34" s="877"/>
      <c r="AJ34" s="877"/>
      <c r="AK34" s="877"/>
      <c r="AL34" s="877"/>
      <c r="AM34" s="877"/>
      <c r="AN34" s="877"/>
      <c r="AO34" s="877"/>
      <c r="AP34" s="877"/>
      <c r="AQ34" s="877"/>
      <c r="AR34" s="877"/>
      <c r="AS34" s="877"/>
      <c r="AT34" s="877"/>
      <c r="AU34" s="877"/>
      <c r="AV34" s="877"/>
      <c r="AW34" s="877"/>
      <c r="AX34" s="877"/>
      <c r="AY34" s="877"/>
      <c r="AZ34" s="877"/>
      <c r="BA34" s="877"/>
      <c r="BB34" s="877"/>
      <c r="BC34" s="877"/>
      <c r="BD34" s="877"/>
      <c r="BE34" s="877"/>
      <c r="BF34" s="877"/>
      <c r="BG34" s="877"/>
      <c r="BH34" s="877"/>
      <c r="BI34" s="877"/>
      <c r="BJ34" s="877"/>
      <c r="BK34" s="6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3:85" ht="2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848"/>
      <c r="AD35" s="848"/>
      <c r="AE35" s="848"/>
      <c r="AF35" s="848"/>
      <c r="AG35" s="848"/>
      <c r="AH35" s="848"/>
      <c r="AI35" s="848"/>
      <c r="AJ35" s="848"/>
      <c r="AK35" s="848"/>
      <c r="AL35" s="848"/>
      <c r="AM35" s="848"/>
      <c r="AN35" s="848"/>
      <c r="AO35" s="848"/>
      <c r="AP35" s="848"/>
      <c r="AQ35" s="848"/>
      <c r="AR35" s="848"/>
      <c r="AS35" s="848"/>
      <c r="AT35" s="848"/>
      <c r="AU35" s="848"/>
      <c r="AV35" s="848"/>
      <c r="AW35" s="848"/>
      <c r="AX35" s="848"/>
      <c r="AY35" s="848"/>
      <c r="AZ35" s="848"/>
      <c r="BA35" s="848"/>
      <c r="BB35" s="848"/>
      <c r="BC35" s="848"/>
      <c r="BD35" s="848"/>
      <c r="BE35" s="848"/>
      <c r="BF35" s="848"/>
      <c r="BG35" s="848"/>
      <c r="BH35" s="6"/>
      <c r="BI35" s="6"/>
      <c r="BJ35" s="6"/>
      <c r="BK35" s="6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3:85" ht="2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848"/>
      <c r="AD36" s="848"/>
      <c r="AE36" s="848"/>
      <c r="AF36" s="848"/>
      <c r="AG36" s="848"/>
      <c r="AH36" s="848"/>
      <c r="AI36" s="848"/>
      <c r="AJ36" s="848"/>
      <c r="AK36" s="848"/>
      <c r="AL36" s="848"/>
      <c r="AM36" s="848"/>
      <c r="AN36" s="848"/>
      <c r="AO36" s="848"/>
      <c r="AP36" s="848"/>
      <c r="AQ36" s="848"/>
      <c r="AR36" s="848"/>
      <c r="AS36" s="848"/>
      <c r="AT36" s="848"/>
      <c r="AU36" s="848"/>
      <c r="AV36" s="848"/>
      <c r="AW36" s="848"/>
      <c r="AX36" s="848"/>
      <c r="AY36" s="848"/>
      <c r="AZ36" s="848"/>
      <c r="BA36" s="848"/>
      <c r="BB36" s="848"/>
      <c r="BC36" s="848"/>
      <c r="BD36" s="848"/>
      <c r="BE36" s="848"/>
      <c r="BF36" s="848"/>
      <c r="BG36" s="848"/>
      <c r="BH36" s="6"/>
      <c r="BI36" s="6"/>
      <c r="BJ36" s="6"/>
      <c r="BK36" s="6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3:8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3:8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3:8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3:8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3:8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3:8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3:8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3:8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3:8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3:8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3:8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3:8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3:89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3:89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3:89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3:89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3:89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3:89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</row>
    <row r="55" spans="3:89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3:89" ht="18.75" customHeight="1">
      <c r="C56" s="1"/>
      <c r="D56" s="889" t="s">
        <v>219</v>
      </c>
      <c r="E56" s="889"/>
      <c r="F56" s="889"/>
      <c r="G56" s="889"/>
      <c r="H56" s="889"/>
      <c r="I56" s="889"/>
      <c r="J56" s="889"/>
      <c r="K56" s="889"/>
      <c r="L56" s="889"/>
      <c r="M56" s="889"/>
      <c r="N56" s="889"/>
      <c r="O56" s="889"/>
      <c r="P56" s="889"/>
      <c r="Q56" s="889"/>
      <c r="R56" s="889"/>
      <c r="S56" s="889"/>
      <c r="T56" s="889"/>
      <c r="U56" s="889"/>
      <c r="V56" s="889"/>
      <c r="W56" s="889"/>
      <c r="X56" s="889"/>
      <c r="Y56" s="889"/>
      <c r="Z56" s="889"/>
      <c r="AA56" s="889"/>
      <c r="AB56" s="889"/>
      <c r="AC56" s="889"/>
      <c r="AD56" s="889"/>
      <c r="AE56" s="889"/>
      <c r="AF56" s="889"/>
      <c r="AG56" s="889"/>
      <c r="AH56" s="889"/>
      <c r="AI56" s="889"/>
      <c r="AJ56" s="889"/>
      <c r="AK56" s="889"/>
      <c r="AL56" s="889"/>
      <c r="AM56" s="889"/>
      <c r="AN56" s="889"/>
      <c r="AO56" s="889"/>
      <c r="AP56" s="889"/>
      <c r="AQ56" s="889"/>
      <c r="AR56" s="889"/>
      <c r="AS56" s="889"/>
      <c r="AT56" s="889"/>
      <c r="AU56" s="889"/>
      <c r="AV56" s="889"/>
      <c r="AW56" s="889"/>
      <c r="AX56" s="889"/>
      <c r="AY56" s="889"/>
      <c r="AZ56" s="889"/>
      <c r="BA56" s="889"/>
      <c r="BB56" s="889"/>
      <c r="BC56" s="889"/>
      <c r="BD56" s="889"/>
      <c r="BE56" s="890" t="s">
        <v>217</v>
      </c>
      <c r="BF56" s="890"/>
      <c r="BG56" s="890"/>
      <c r="BH56" s="890"/>
      <c r="BI56" s="890"/>
      <c r="BJ56" s="890"/>
      <c r="BK56" s="890"/>
      <c r="BL56" s="890"/>
      <c r="BM56" s="890"/>
      <c r="BN56" s="890"/>
      <c r="BO56" s="890"/>
      <c r="BP56" s="890"/>
      <c r="BQ56" s="890"/>
      <c r="BR56" s="890"/>
      <c r="BS56" s="890"/>
      <c r="BT56" s="890"/>
      <c r="BU56" s="890"/>
      <c r="BV56" s="890"/>
      <c r="BW56" s="890"/>
      <c r="BX56" s="890"/>
      <c r="BY56" s="890"/>
      <c r="BZ56" s="890"/>
      <c r="CA56" s="890"/>
      <c r="CB56" s="890"/>
      <c r="CC56" s="890"/>
      <c r="CD56" s="890"/>
      <c r="CE56" s="890"/>
      <c r="CF56" s="890"/>
      <c r="CG56" s="890"/>
      <c r="CH56" s="890"/>
    </row>
    <row r="57" spans="3:89" ht="24" customHeight="1" thickBo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891"/>
      <c r="BF57" s="891"/>
      <c r="BG57" s="891"/>
      <c r="BH57" s="891"/>
      <c r="BI57" s="891"/>
      <c r="BJ57" s="891"/>
      <c r="BK57" s="891"/>
      <c r="BL57" s="891"/>
      <c r="BM57" s="891"/>
      <c r="BN57" s="891"/>
      <c r="BO57" s="891"/>
      <c r="BP57" s="891"/>
      <c r="BQ57" s="891"/>
      <c r="BR57" s="891"/>
      <c r="BS57" s="891"/>
      <c r="BT57" s="891"/>
      <c r="BU57" s="891"/>
      <c r="BV57" s="891"/>
      <c r="BW57" s="891"/>
      <c r="BX57" s="891"/>
      <c r="BY57" s="891"/>
      <c r="BZ57" s="891"/>
      <c r="CA57" s="891"/>
      <c r="CB57" s="891"/>
      <c r="CC57" s="891"/>
      <c r="CD57" s="891"/>
      <c r="CE57" s="891"/>
      <c r="CF57" s="891"/>
      <c r="CG57" s="892"/>
      <c r="CH57" s="892"/>
    </row>
    <row r="58" spans="3:89" ht="15" customHeight="1">
      <c r="C58" s="1"/>
      <c r="D58" s="893" t="s">
        <v>17</v>
      </c>
      <c r="E58" s="845" t="s">
        <v>18</v>
      </c>
      <c r="F58" s="846"/>
      <c r="G58" s="846"/>
      <c r="H58" s="846"/>
      <c r="I58" s="847"/>
      <c r="J58" s="845" t="s">
        <v>19</v>
      </c>
      <c r="K58" s="846"/>
      <c r="L58" s="846"/>
      <c r="M58" s="847"/>
      <c r="N58" s="845" t="s">
        <v>20</v>
      </c>
      <c r="O58" s="846"/>
      <c r="P58" s="846"/>
      <c r="Q58" s="847"/>
      <c r="R58" s="845" t="s">
        <v>21</v>
      </c>
      <c r="S58" s="846"/>
      <c r="T58" s="846"/>
      <c r="U58" s="846"/>
      <c r="V58" s="847"/>
      <c r="W58" s="845" t="s">
        <v>22</v>
      </c>
      <c r="X58" s="846"/>
      <c r="Y58" s="846"/>
      <c r="Z58" s="847"/>
      <c r="AA58" s="816" t="s">
        <v>23</v>
      </c>
      <c r="AB58" s="817"/>
      <c r="AC58" s="817"/>
      <c r="AD58" s="818"/>
      <c r="AE58" s="816" t="s">
        <v>24</v>
      </c>
      <c r="AF58" s="817"/>
      <c r="AG58" s="817"/>
      <c r="AH58" s="818"/>
      <c r="AI58" s="816" t="s">
        <v>25</v>
      </c>
      <c r="AJ58" s="817"/>
      <c r="AK58" s="817"/>
      <c r="AL58" s="817"/>
      <c r="AM58" s="818"/>
      <c r="AN58" s="816" t="s">
        <v>26</v>
      </c>
      <c r="AO58" s="817"/>
      <c r="AP58" s="817"/>
      <c r="AQ58" s="818"/>
      <c r="AR58" s="816" t="s">
        <v>27</v>
      </c>
      <c r="AS58" s="817"/>
      <c r="AT58" s="817"/>
      <c r="AU58" s="817"/>
      <c r="AV58" s="818"/>
      <c r="AW58" s="816" t="s">
        <v>28</v>
      </c>
      <c r="AX58" s="817"/>
      <c r="AY58" s="817"/>
      <c r="AZ58" s="818"/>
      <c r="BA58" s="816" t="s">
        <v>29</v>
      </c>
      <c r="BB58" s="817"/>
      <c r="BC58" s="817"/>
      <c r="BD58" s="830"/>
      <c r="BE58" s="820" t="s">
        <v>17</v>
      </c>
      <c r="BF58" s="821"/>
      <c r="BG58" s="821"/>
      <c r="BH58" s="831"/>
      <c r="BI58" s="820" t="s">
        <v>214</v>
      </c>
      <c r="BJ58" s="821"/>
      <c r="BK58" s="821"/>
      <c r="BL58" s="821"/>
      <c r="BM58" s="821"/>
      <c r="BN58" s="821"/>
      <c r="BO58" s="821"/>
      <c r="BP58" s="821"/>
      <c r="BQ58" s="821"/>
      <c r="BR58" s="821"/>
      <c r="BS58" s="821"/>
      <c r="BT58" s="831"/>
      <c r="BU58" s="812" t="s">
        <v>215</v>
      </c>
      <c r="BV58" s="813"/>
      <c r="BW58" s="836" t="s">
        <v>30</v>
      </c>
      <c r="BX58" s="837"/>
      <c r="BY58" s="837"/>
      <c r="BZ58" s="837"/>
      <c r="CA58" s="837"/>
      <c r="CB58" s="838"/>
      <c r="CC58" s="826" t="s">
        <v>172</v>
      </c>
      <c r="CD58" s="827"/>
      <c r="CE58" s="860" t="s">
        <v>164</v>
      </c>
      <c r="CF58" s="861"/>
      <c r="CG58" s="866" t="s">
        <v>31</v>
      </c>
      <c r="CH58" s="809" t="s">
        <v>32</v>
      </c>
      <c r="CI58" s="242"/>
      <c r="CJ58" s="240"/>
      <c r="CK58" s="1"/>
    </row>
    <row r="59" spans="3:89" ht="30" customHeight="1" thickBot="1">
      <c r="C59" s="1"/>
      <c r="D59" s="894"/>
      <c r="E59" s="269">
        <v>1</v>
      </c>
      <c r="F59" s="269">
        <v>8</v>
      </c>
      <c r="G59" s="269">
        <v>15</v>
      </c>
      <c r="H59" s="269">
        <v>22</v>
      </c>
      <c r="I59" s="269">
        <v>29</v>
      </c>
      <c r="J59" s="269">
        <v>6</v>
      </c>
      <c r="K59" s="269">
        <v>13</v>
      </c>
      <c r="L59" s="269">
        <v>20</v>
      </c>
      <c r="M59" s="269">
        <v>27</v>
      </c>
      <c r="N59" s="269">
        <v>3</v>
      </c>
      <c r="O59" s="269">
        <v>10</v>
      </c>
      <c r="P59" s="269">
        <v>17</v>
      </c>
      <c r="Q59" s="269">
        <v>24</v>
      </c>
      <c r="R59" s="269">
        <v>1</v>
      </c>
      <c r="S59" s="269">
        <v>8</v>
      </c>
      <c r="T59" s="269">
        <v>15</v>
      </c>
      <c r="U59" s="269">
        <v>22</v>
      </c>
      <c r="V59" s="269">
        <v>29</v>
      </c>
      <c r="W59" s="269">
        <v>5</v>
      </c>
      <c r="X59" s="269">
        <v>12</v>
      </c>
      <c r="Y59" s="269">
        <v>19</v>
      </c>
      <c r="Z59" s="269">
        <v>26</v>
      </c>
      <c r="AA59" s="269">
        <v>2</v>
      </c>
      <c r="AB59" s="269">
        <v>9</v>
      </c>
      <c r="AC59" s="269">
        <v>16</v>
      </c>
      <c r="AD59" s="269">
        <v>23</v>
      </c>
      <c r="AE59" s="269">
        <v>2</v>
      </c>
      <c r="AF59" s="269">
        <v>9</v>
      </c>
      <c r="AG59" s="269">
        <v>16</v>
      </c>
      <c r="AH59" s="269">
        <v>23</v>
      </c>
      <c r="AI59" s="269">
        <v>30</v>
      </c>
      <c r="AJ59" s="269">
        <v>6</v>
      </c>
      <c r="AK59" s="269">
        <v>13</v>
      </c>
      <c r="AL59" s="269">
        <v>20</v>
      </c>
      <c r="AM59" s="269">
        <v>27</v>
      </c>
      <c r="AN59" s="269">
        <v>4</v>
      </c>
      <c r="AO59" s="269">
        <v>11</v>
      </c>
      <c r="AP59" s="269">
        <v>18</v>
      </c>
      <c r="AQ59" s="269">
        <v>25</v>
      </c>
      <c r="AR59" s="269">
        <v>1</v>
      </c>
      <c r="AS59" s="269">
        <v>8</v>
      </c>
      <c r="AT59" s="269">
        <v>15</v>
      </c>
      <c r="AU59" s="269">
        <v>22</v>
      </c>
      <c r="AV59" s="269">
        <v>29</v>
      </c>
      <c r="AW59" s="269">
        <v>6</v>
      </c>
      <c r="AX59" s="269">
        <v>13</v>
      </c>
      <c r="AY59" s="269">
        <v>20</v>
      </c>
      <c r="AZ59" s="269">
        <v>27</v>
      </c>
      <c r="BA59" s="269">
        <v>3</v>
      </c>
      <c r="BB59" s="269">
        <v>10</v>
      </c>
      <c r="BC59" s="269">
        <v>17</v>
      </c>
      <c r="BD59" s="270">
        <v>24</v>
      </c>
      <c r="BE59" s="822"/>
      <c r="BF59" s="823"/>
      <c r="BG59" s="823"/>
      <c r="BH59" s="832"/>
      <c r="BI59" s="824"/>
      <c r="BJ59" s="825"/>
      <c r="BK59" s="825"/>
      <c r="BL59" s="825"/>
      <c r="BM59" s="825"/>
      <c r="BN59" s="825"/>
      <c r="BO59" s="825"/>
      <c r="BP59" s="825"/>
      <c r="BQ59" s="825"/>
      <c r="BR59" s="825"/>
      <c r="BS59" s="825"/>
      <c r="BT59" s="833"/>
      <c r="BU59" s="834"/>
      <c r="BV59" s="835"/>
      <c r="BW59" s="839"/>
      <c r="BX59" s="840"/>
      <c r="BY59" s="840"/>
      <c r="BZ59" s="840"/>
      <c r="CA59" s="840"/>
      <c r="CB59" s="841"/>
      <c r="CC59" s="849"/>
      <c r="CD59" s="850"/>
      <c r="CE59" s="862"/>
      <c r="CF59" s="863"/>
      <c r="CG59" s="867"/>
      <c r="CH59" s="810"/>
      <c r="CI59" s="242"/>
      <c r="CJ59" s="240"/>
      <c r="CK59" s="1"/>
    </row>
    <row r="60" spans="3:89" ht="30" customHeight="1" thickBot="1">
      <c r="C60" s="1"/>
      <c r="D60" s="894"/>
      <c r="E60" s="271">
        <v>7</v>
      </c>
      <c r="F60" s="271">
        <v>14</v>
      </c>
      <c r="G60" s="271">
        <v>21</v>
      </c>
      <c r="H60" s="271">
        <v>28</v>
      </c>
      <c r="I60" s="271">
        <v>5</v>
      </c>
      <c r="J60" s="271">
        <v>12</v>
      </c>
      <c r="K60" s="271">
        <v>19</v>
      </c>
      <c r="L60" s="271">
        <v>26</v>
      </c>
      <c r="M60" s="271">
        <v>2</v>
      </c>
      <c r="N60" s="271">
        <v>9</v>
      </c>
      <c r="O60" s="271">
        <v>16</v>
      </c>
      <c r="P60" s="271">
        <v>23</v>
      </c>
      <c r="Q60" s="271">
        <v>30</v>
      </c>
      <c r="R60" s="271">
        <v>7</v>
      </c>
      <c r="S60" s="271">
        <v>14</v>
      </c>
      <c r="T60" s="271">
        <v>21</v>
      </c>
      <c r="U60" s="271">
        <v>28</v>
      </c>
      <c r="V60" s="271">
        <v>4</v>
      </c>
      <c r="W60" s="271">
        <v>11</v>
      </c>
      <c r="X60" s="271">
        <v>18</v>
      </c>
      <c r="Y60" s="271">
        <v>25</v>
      </c>
      <c r="Z60" s="271">
        <v>1</v>
      </c>
      <c r="AA60" s="271">
        <v>8</v>
      </c>
      <c r="AB60" s="271">
        <v>15</v>
      </c>
      <c r="AC60" s="271">
        <v>22</v>
      </c>
      <c r="AD60" s="271">
        <v>1</v>
      </c>
      <c r="AE60" s="271">
        <v>8</v>
      </c>
      <c r="AF60" s="271">
        <v>15</v>
      </c>
      <c r="AG60" s="271">
        <v>22</v>
      </c>
      <c r="AH60" s="271">
        <v>29</v>
      </c>
      <c r="AI60" s="271">
        <v>5</v>
      </c>
      <c r="AJ60" s="271">
        <v>12</v>
      </c>
      <c r="AK60" s="271">
        <v>19</v>
      </c>
      <c r="AL60" s="271">
        <v>26</v>
      </c>
      <c r="AM60" s="271">
        <v>3</v>
      </c>
      <c r="AN60" s="271">
        <v>10</v>
      </c>
      <c r="AO60" s="271">
        <v>17</v>
      </c>
      <c r="AP60" s="271">
        <v>24</v>
      </c>
      <c r="AQ60" s="271">
        <v>31</v>
      </c>
      <c r="AR60" s="271">
        <v>7</v>
      </c>
      <c r="AS60" s="271">
        <v>14</v>
      </c>
      <c r="AT60" s="271">
        <v>21</v>
      </c>
      <c r="AU60" s="271">
        <v>28</v>
      </c>
      <c r="AV60" s="271">
        <v>5</v>
      </c>
      <c r="AW60" s="271">
        <v>12</v>
      </c>
      <c r="AX60" s="271">
        <v>19</v>
      </c>
      <c r="AY60" s="271">
        <v>26</v>
      </c>
      <c r="AZ60" s="271">
        <v>2</v>
      </c>
      <c r="BA60" s="271">
        <v>9</v>
      </c>
      <c r="BB60" s="271">
        <v>16</v>
      </c>
      <c r="BC60" s="271">
        <v>23</v>
      </c>
      <c r="BD60" s="272">
        <v>30</v>
      </c>
      <c r="BE60" s="822"/>
      <c r="BF60" s="823"/>
      <c r="BG60" s="823"/>
      <c r="BH60" s="832"/>
      <c r="BI60" s="851" t="s">
        <v>33</v>
      </c>
      <c r="BJ60" s="852"/>
      <c r="BK60" s="852"/>
      <c r="BL60" s="853"/>
      <c r="BM60" s="820" t="s">
        <v>34</v>
      </c>
      <c r="BN60" s="821"/>
      <c r="BO60" s="821"/>
      <c r="BP60" s="821"/>
      <c r="BQ60" s="820" t="s">
        <v>35</v>
      </c>
      <c r="BR60" s="821"/>
      <c r="BS60" s="821"/>
      <c r="BT60" s="821"/>
      <c r="BU60" s="834"/>
      <c r="BV60" s="835"/>
      <c r="BW60" s="842"/>
      <c r="BX60" s="843"/>
      <c r="BY60" s="843"/>
      <c r="BZ60" s="843"/>
      <c r="CA60" s="843"/>
      <c r="CB60" s="844"/>
      <c r="CC60" s="849"/>
      <c r="CD60" s="850"/>
      <c r="CE60" s="862"/>
      <c r="CF60" s="863"/>
      <c r="CG60" s="867"/>
      <c r="CH60" s="810"/>
      <c r="CI60" s="242"/>
      <c r="CJ60" s="240"/>
      <c r="CK60" s="1"/>
    </row>
    <row r="61" spans="3:89" ht="80.099999999999994" customHeight="1">
      <c r="C61" s="1"/>
      <c r="D61" s="894"/>
      <c r="E61" s="775">
        <v>1</v>
      </c>
      <c r="F61" s="775">
        <v>2</v>
      </c>
      <c r="G61" s="775">
        <v>3</v>
      </c>
      <c r="H61" s="775">
        <v>4</v>
      </c>
      <c r="I61" s="775">
        <v>5</v>
      </c>
      <c r="J61" s="775">
        <v>6</v>
      </c>
      <c r="K61" s="775">
        <v>7</v>
      </c>
      <c r="L61" s="775">
        <v>8</v>
      </c>
      <c r="M61" s="775">
        <v>9</v>
      </c>
      <c r="N61" s="775">
        <v>10</v>
      </c>
      <c r="O61" s="775">
        <v>11</v>
      </c>
      <c r="P61" s="775">
        <v>12</v>
      </c>
      <c r="Q61" s="775">
        <v>13</v>
      </c>
      <c r="R61" s="775">
        <v>14</v>
      </c>
      <c r="S61" s="775">
        <v>15</v>
      </c>
      <c r="T61" s="775">
        <v>16</v>
      </c>
      <c r="U61" s="775">
        <v>17</v>
      </c>
      <c r="V61" s="775">
        <v>18</v>
      </c>
      <c r="W61" s="775">
        <v>19</v>
      </c>
      <c r="X61" s="775">
        <v>20</v>
      </c>
      <c r="Y61" s="775">
        <v>21</v>
      </c>
      <c r="Z61" s="775">
        <v>22</v>
      </c>
      <c r="AA61" s="775">
        <v>23</v>
      </c>
      <c r="AB61" s="775">
        <v>24</v>
      </c>
      <c r="AC61" s="775">
        <v>25</v>
      </c>
      <c r="AD61" s="775">
        <v>26</v>
      </c>
      <c r="AE61" s="775">
        <v>27</v>
      </c>
      <c r="AF61" s="775">
        <v>28</v>
      </c>
      <c r="AG61" s="775">
        <v>29</v>
      </c>
      <c r="AH61" s="775">
        <v>30</v>
      </c>
      <c r="AI61" s="775">
        <v>31</v>
      </c>
      <c r="AJ61" s="775">
        <v>32</v>
      </c>
      <c r="AK61" s="775">
        <v>33</v>
      </c>
      <c r="AL61" s="775">
        <v>34</v>
      </c>
      <c r="AM61" s="775">
        <v>35</v>
      </c>
      <c r="AN61" s="775">
        <v>36</v>
      </c>
      <c r="AO61" s="775">
        <v>37</v>
      </c>
      <c r="AP61" s="775">
        <v>38</v>
      </c>
      <c r="AQ61" s="775">
        <v>39</v>
      </c>
      <c r="AR61" s="775">
        <v>40</v>
      </c>
      <c r="AS61" s="775">
        <v>41</v>
      </c>
      <c r="AT61" s="775">
        <v>42</v>
      </c>
      <c r="AU61" s="775">
        <v>43</v>
      </c>
      <c r="AV61" s="775">
        <v>44</v>
      </c>
      <c r="AW61" s="775">
        <v>45</v>
      </c>
      <c r="AX61" s="775">
        <v>46</v>
      </c>
      <c r="AY61" s="775">
        <v>47</v>
      </c>
      <c r="AZ61" s="775">
        <v>48</v>
      </c>
      <c r="BA61" s="775">
        <v>49</v>
      </c>
      <c r="BB61" s="775">
        <v>50</v>
      </c>
      <c r="BC61" s="775">
        <v>51</v>
      </c>
      <c r="BD61" s="775">
        <v>52</v>
      </c>
      <c r="BE61" s="822"/>
      <c r="BF61" s="823"/>
      <c r="BG61" s="823"/>
      <c r="BH61" s="832"/>
      <c r="BI61" s="854"/>
      <c r="BJ61" s="855"/>
      <c r="BK61" s="855"/>
      <c r="BL61" s="856"/>
      <c r="BM61" s="822"/>
      <c r="BN61" s="823"/>
      <c r="BO61" s="823"/>
      <c r="BP61" s="823"/>
      <c r="BQ61" s="822"/>
      <c r="BR61" s="823"/>
      <c r="BS61" s="823"/>
      <c r="BT61" s="823"/>
      <c r="BU61" s="834"/>
      <c r="BV61" s="835"/>
      <c r="BW61" s="812" t="s">
        <v>150</v>
      </c>
      <c r="BX61" s="813"/>
      <c r="BY61" s="826" t="s">
        <v>36</v>
      </c>
      <c r="BZ61" s="827"/>
      <c r="CA61" s="826" t="s">
        <v>173</v>
      </c>
      <c r="CB61" s="827"/>
      <c r="CC61" s="849"/>
      <c r="CD61" s="850"/>
      <c r="CE61" s="862"/>
      <c r="CF61" s="863"/>
      <c r="CG61" s="867"/>
      <c r="CH61" s="810"/>
      <c r="CI61" s="241"/>
      <c r="CJ61" s="240"/>
      <c r="CK61" s="1"/>
    </row>
    <row r="62" spans="3:89" ht="80.099999999999994" customHeight="1" thickBot="1">
      <c r="C62" s="1"/>
      <c r="D62" s="894"/>
      <c r="E62" s="776"/>
      <c r="F62" s="776"/>
      <c r="G62" s="776"/>
      <c r="H62" s="776"/>
      <c r="I62" s="776"/>
      <c r="J62" s="776"/>
      <c r="K62" s="776"/>
      <c r="L62" s="776"/>
      <c r="M62" s="776"/>
      <c r="N62" s="776"/>
      <c r="O62" s="776"/>
      <c r="P62" s="776"/>
      <c r="Q62" s="776"/>
      <c r="R62" s="776"/>
      <c r="S62" s="776"/>
      <c r="T62" s="776"/>
      <c r="U62" s="776"/>
      <c r="V62" s="776"/>
      <c r="W62" s="776"/>
      <c r="X62" s="776"/>
      <c r="Y62" s="776"/>
      <c r="Z62" s="776"/>
      <c r="AA62" s="776"/>
      <c r="AB62" s="776"/>
      <c r="AC62" s="776"/>
      <c r="AD62" s="776"/>
      <c r="AE62" s="776"/>
      <c r="AF62" s="776"/>
      <c r="AG62" s="776"/>
      <c r="AH62" s="776"/>
      <c r="AI62" s="776"/>
      <c r="AJ62" s="776"/>
      <c r="AK62" s="776"/>
      <c r="AL62" s="776"/>
      <c r="AM62" s="776"/>
      <c r="AN62" s="776"/>
      <c r="AO62" s="776"/>
      <c r="AP62" s="776"/>
      <c r="AQ62" s="776"/>
      <c r="AR62" s="776"/>
      <c r="AS62" s="776"/>
      <c r="AT62" s="776"/>
      <c r="AU62" s="776"/>
      <c r="AV62" s="776"/>
      <c r="AW62" s="776"/>
      <c r="AX62" s="776"/>
      <c r="AY62" s="776"/>
      <c r="AZ62" s="776"/>
      <c r="BA62" s="776"/>
      <c r="BB62" s="776"/>
      <c r="BC62" s="776"/>
      <c r="BD62" s="776"/>
      <c r="BE62" s="822"/>
      <c r="BF62" s="823"/>
      <c r="BG62" s="823"/>
      <c r="BH62" s="832"/>
      <c r="BI62" s="857"/>
      <c r="BJ62" s="858"/>
      <c r="BK62" s="858"/>
      <c r="BL62" s="859"/>
      <c r="BM62" s="824"/>
      <c r="BN62" s="825"/>
      <c r="BO62" s="825"/>
      <c r="BP62" s="825"/>
      <c r="BQ62" s="824"/>
      <c r="BR62" s="825"/>
      <c r="BS62" s="825"/>
      <c r="BT62" s="825"/>
      <c r="BU62" s="814"/>
      <c r="BV62" s="815"/>
      <c r="BW62" s="814"/>
      <c r="BX62" s="815"/>
      <c r="BY62" s="828"/>
      <c r="BZ62" s="829"/>
      <c r="CA62" s="828"/>
      <c r="CB62" s="829"/>
      <c r="CC62" s="828"/>
      <c r="CD62" s="829"/>
      <c r="CE62" s="864"/>
      <c r="CF62" s="865"/>
      <c r="CG62" s="868"/>
      <c r="CH62" s="811"/>
      <c r="CI62" s="241"/>
      <c r="CJ62" s="240"/>
      <c r="CK62" s="1"/>
    </row>
    <row r="63" spans="3:89" ht="15.75" customHeight="1" thickBot="1">
      <c r="C63" s="1"/>
      <c r="D63" s="895"/>
      <c r="E63" s="777"/>
      <c r="F63" s="777"/>
      <c r="G63" s="777"/>
      <c r="H63" s="777"/>
      <c r="I63" s="777"/>
      <c r="J63" s="777"/>
      <c r="K63" s="777"/>
      <c r="L63" s="777"/>
      <c r="M63" s="777"/>
      <c r="N63" s="777"/>
      <c r="O63" s="777"/>
      <c r="P63" s="777"/>
      <c r="Q63" s="777"/>
      <c r="R63" s="777"/>
      <c r="S63" s="777"/>
      <c r="T63" s="777"/>
      <c r="U63" s="777"/>
      <c r="V63" s="777"/>
      <c r="W63" s="777"/>
      <c r="X63" s="777"/>
      <c r="Y63" s="777"/>
      <c r="Z63" s="777"/>
      <c r="AA63" s="777"/>
      <c r="AB63" s="777"/>
      <c r="AC63" s="777"/>
      <c r="AD63" s="777"/>
      <c r="AE63" s="777"/>
      <c r="AF63" s="777"/>
      <c r="AG63" s="777"/>
      <c r="AH63" s="777"/>
      <c r="AI63" s="777"/>
      <c r="AJ63" s="777"/>
      <c r="AK63" s="777"/>
      <c r="AL63" s="777"/>
      <c r="AM63" s="777"/>
      <c r="AN63" s="777"/>
      <c r="AO63" s="777"/>
      <c r="AP63" s="777"/>
      <c r="AQ63" s="777"/>
      <c r="AR63" s="777"/>
      <c r="AS63" s="777"/>
      <c r="AT63" s="777"/>
      <c r="AU63" s="777"/>
      <c r="AV63" s="777"/>
      <c r="AW63" s="777"/>
      <c r="AX63" s="777"/>
      <c r="AY63" s="777"/>
      <c r="AZ63" s="777"/>
      <c r="BA63" s="777"/>
      <c r="BB63" s="777"/>
      <c r="BC63" s="777"/>
      <c r="BD63" s="777"/>
      <c r="BE63" s="824"/>
      <c r="BF63" s="825"/>
      <c r="BG63" s="825"/>
      <c r="BH63" s="833"/>
      <c r="BI63" s="805" t="s">
        <v>216</v>
      </c>
      <c r="BJ63" s="806"/>
      <c r="BK63" s="807" t="s">
        <v>38</v>
      </c>
      <c r="BL63" s="808"/>
      <c r="BM63" s="805" t="s">
        <v>37</v>
      </c>
      <c r="BN63" s="808"/>
      <c r="BO63" s="806" t="s">
        <v>38</v>
      </c>
      <c r="BP63" s="808"/>
      <c r="BQ63" s="805" t="s">
        <v>37</v>
      </c>
      <c r="BR63" s="806"/>
      <c r="BS63" s="807" t="s">
        <v>38</v>
      </c>
      <c r="BT63" s="806"/>
      <c r="BU63" s="819" t="s">
        <v>37</v>
      </c>
      <c r="BV63" s="801"/>
      <c r="BW63" s="261"/>
      <c r="BX63" s="261"/>
      <c r="BY63" s="819" t="s">
        <v>37</v>
      </c>
      <c r="BZ63" s="801"/>
      <c r="CA63" s="819" t="s">
        <v>37</v>
      </c>
      <c r="CB63" s="801"/>
      <c r="CC63" s="819" t="s">
        <v>37</v>
      </c>
      <c r="CD63" s="801"/>
      <c r="CE63" s="800" t="s">
        <v>37</v>
      </c>
      <c r="CF63" s="801"/>
      <c r="CG63" s="257" t="s">
        <v>37</v>
      </c>
      <c r="CH63" s="69" t="s">
        <v>37</v>
      </c>
      <c r="CI63" s="241"/>
      <c r="CJ63" s="240"/>
      <c r="CK63" s="1"/>
    </row>
    <row r="64" spans="3:89" ht="20.100000000000001" customHeight="1" thickBot="1">
      <c r="C64" s="1"/>
      <c r="D64" s="31">
        <v>1</v>
      </c>
      <c r="E64" s="209"/>
      <c r="F64" s="209"/>
      <c r="G64" s="209"/>
      <c r="H64" s="209"/>
      <c r="I64" s="209"/>
      <c r="J64" s="209" t="s">
        <v>40</v>
      </c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 t="s">
        <v>40</v>
      </c>
      <c r="V64" s="211"/>
      <c r="W64" s="211"/>
      <c r="X64" s="209"/>
      <c r="Y64" s="209"/>
      <c r="Z64" s="209"/>
      <c r="AA64" s="211"/>
      <c r="AB64" s="211"/>
      <c r="AC64" s="211"/>
      <c r="AD64" s="211"/>
      <c r="AE64" s="211"/>
      <c r="AF64" s="264"/>
      <c r="AG64" s="264"/>
      <c r="AH64" s="268"/>
      <c r="AI64" s="268"/>
      <c r="AJ64" s="263"/>
      <c r="AK64" s="263" t="s">
        <v>40</v>
      </c>
      <c r="AL64" s="263" t="s">
        <v>40</v>
      </c>
      <c r="AM64" s="264"/>
      <c r="AN64" s="264"/>
      <c r="AO64" s="264"/>
      <c r="AP64" s="264"/>
      <c r="AQ64" s="264"/>
      <c r="AR64" s="264"/>
      <c r="AS64" s="264"/>
      <c r="AT64" s="264"/>
      <c r="AU64" s="264"/>
      <c r="AV64" s="212" t="s">
        <v>39</v>
      </c>
      <c r="AW64" s="212" t="s">
        <v>39</v>
      </c>
      <c r="AX64" s="212" t="s">
        <v>39</v>
      </c>
      <c r="AY64" s="212" t="s">
        <v>39</v>
      </c>
      <c r="AZ64" s="212" t="s">
        <v>39</v>
      </c>
      <c r="BA64" s="212" t="s">
        <v>39</v>
      </c>
      <c r="BB64" s="212" t="s">
        <v>39</v>
      </c>
      <c r="BC64" s="212" t="s">
        <v>39</v>
      </c>
      <c r="BD64" s="213" t="s">
        <v>39</v>
      </c>
      <c r="BE64" s="802">
        <v>1</v>
      </c>
      <c r="BF64" s="803"/>
      <c r="BG64" s="803"/>
      <c r="BH64" s="804"/>
      <c r="BI64" s="796">
        <f>COUNTIF(E64:AU64,"Э")</f>
        <v>4</v>
      </c>
      <c r="BJ64" s="797"/>
      <c r="BK64" s="798">
        <f>BO64+BS64</f>
        <v>160</v>
      </c>
      <c r="BL64" s="795"/>
      <c r="BM64" s="796">
        <f>COUNTIF(E64:U64,"Э")</f>
        <v>2</v>
      </c>
      <c r="BN64" s="797"/>
      <c r="BO64" s="798">
        <f>BD142</f>
        <v>94</v>
      </c>
      <c r="BP64" s="795"/>
      <c r="BQ64" s="796">
        <f>COUNTIF(X64:BD64,"Э")</f>
        <v>2</v>
      </c>
      <c r="BR64" s="797"/>
      <c r="BS64" s="798">
        <f>BG142</f>
        <v>66</v>
      </c>
      <c r="BT64" s="795"/>
      <c r="BU64" s="796">
        <f>COUNTIF(E64:BD64,"")</f>
        <v>39</v>
      </c>
      <c r="BV64" s="799"/>
      <c r="BW64" s="802">
        <f>COUNTIF(E64:BD64,"УП")</f>
        <v>0</v>
      </c>
      <c r="BX64" s="804"/>
      <c r="BY64" s="796">
        <f>COUNTIF(E64:BD64,"ПП")</f>
        <v>0</v>
      </c>
      <c r="BZ64" s="799"/>
      <c r="CA64" s="797">
        <f>COUNTIF(K64:BN64,"Д")</f>
        <v>0</v>
      </c>
      <c r="CB64" s="795"/>
      <c r="CC64" s="796">
        <f>COUNTIF(E64:BD64,"П")</f>
        <v>0</v>
      </c>
      <c r="CD64" s="795"/>
      <c r="CE64" s="794">
        <f t="shared" ref="CE64:CE66" si="0">COUNTIF(E64:AU64,"Г")</f>
        <v>0</v>
      </c>
      <c r="CF64" s="795"/>
      <c r="CG64" s="244">
        <f>COUNTIF(E64:BD64,"К")</f>
        <v>9</v>
      </c>
      <c r="CH64" s="233">
        <f>BM64+BQ64+SUM(BU64:CG64)</f>
        <v>52</v>
      </c>
      <c r="CI64" s="239"/>
      <c r="CJ64" s="238"/>
      <c r="CK64" s="1"/>
    </row>
    <row r="65" spans="3:89" ht="20.100000000000001" customHeight="1" thickBot="1">
      <c r="C65" s="1"/>
      <c r="D65" s="32">
        <v>2</v>
      </c>
      <c r="E65" s="209"/>
      <c r="F65" s="209"/>
      <c r="G65" s="209"/>
      <c r="H65" s="209"/>
      <c r="I65" s="209"/>
      <c r="J65" s="209"/>
      <c r="K65" s="265" t="s">
        <v>206</v>
      </c>
      <c r="L65" s="265" t="s">
        <v>206</v>
      </c>
      <c r="M65" s="209" t="s">
        <v>40</v>
      </c>
      <c r="N65" s="209" t="s">
        <v>40</v>
      </c>
      <c r="O65" s="209"/>
      <c r="P65" s="209"/>
      <c r="Q65" s="209"/>
      <c r="R65" s="209"/>
      <c r="S65" s="209"/>
      <c r="T65" s="209"/>
      <c r="U65" s="209"/>
      <c r="V65" s="211"/>
      <c r="W65" s="211"/>
      <c r="X65" s="211"/>
      <c r="Y65" s="211"/>
      <c r="Z65" s="211"/>
      <c r="AA65" s="211"/>
      <c r="AB65" s="211"/>
      <c r="AC65" s="211"/>
      <c r="AD65" s="211"/>
      <c r="AE65" s="210" t="s">
        <v>207</v>
      </c>
      <c r="AF65" s="210" t="s">
        <v>207</v>
      </c>
      <c r="AG65" s="210" t="s">
        <v>207</v>
      </c>
      <c r="AH65" s="209" t="s">
        <v>40</v>
      </c>
      <c r="AI65" s="209" t="s">
        <v>40</v>
      </c>
      <c r="AJ65" s="267"/>
      <c r="AK65" s="267"/>
      <c r="AL65" s="267"/>
      <c r="AM65" s="211"/>
      <c r="AN65" s="211"/>
      <c r="AO65" s="211"/>
      <c r="AP65" s="209"/>
      <c r="AQ65" s="211"/>
      <c r="AR65" s="211"/>
      <c r="AS65" s="211"/>
      <c r="AT65" s="211"/>
      <c r="AU65" s="211"/>
      <c r="AV65" s="212" t="s">
        <v>39</v>
      </c>
      <c r="AW65" s="212" t="s">
        <v>39</v>
      </c>
      <c r="AX65" s="212" t="s">
        <v>39</v>
      </c>
      <c r="AY65" s="212" t="s">
        <v>39</v>
      </c>
      <c r="AZ65" s="212" t="s">
        <v>39</v>
      </c>
      <c r="BA65" s="212" t="s">
        <v>39</v>
      </c>
      <c r="BB65" s="212" t="s">
        <v>39</v>
      </c>
      <c r="BC65" s="212" t="s">
        <v>39</v>
      </c>
      <c r="BD65" s="213" t="s">
        <v>39</v>
      </c>
      <c r="BE65" s="787">
        <v>2</v>
      </c>
      <c r="BF65" s="788"/>
      <c r="BG65" s="788"/>
      <c r="BH65" s="789"/>
      <c r="BI65" s="782">
        <f>COUNTIF(E65:BD65,"Э")</f>
        <v>4</v>
      </c>
      <c r="BJ65" s="790"/>
      <c r="BK65" s="780">
        <f t="shared" ref="BK65:BK66" si="1">BO65+BS65</f>
        <v>160</v>
      </c>
      <c r="BL65" s="781"/>
      <c r="BM65" s="778">
        <f>COUNTIF(E65:U65,"Э")</f>
        <v>2</v>
      </c>
      <c r="BN65" s="780"/>
      <c r="BO65" s="793">
        <f>BJ142</f>
        <v>94</v>
      </c>
      <c r="BP65" s="781"/>
      <c r="BQ65" s="787">
        <f>COUNTIF(X65:BD65,"Э")</f>
        <v>2</v>
      </c>
      <c r="BR65" s="784"/>
      <c r="BS65" s="793">
        <f>BM142</f>
        <v>66</v>
      </c>
      <c r="BT65" s="781"/>
      <c r="BU65" s="778">
        <f>COUNTIF(E65:BD65,"")</f>
        <v>34</v>
      </c>
      <c r="BV65" s="779"/>
      <c r="BW65" s="787">
        <f t="shared" ref="BW65:BW66" si="2">COUNTIF(E65:BD65,"УП")</f>
        <v>2</v>
      </c>
      <c r="BX65" s="789"/>
      <c r="BY65" s="778">
        <f>COUNTIF(E65:BD65,"ПП")</f>
        <v>3</v>
      </c>
      <c r="BZ65" s="780"/>
      <c r="CA65" s="780">
        <f>COUNTIF(K65:BN65,"Д")</f>
        <v>0</v>
      </c>
      <c r="CB65" s="781"/>
      <c r="CC65" s="782">
        <f>COUNTIF(E65:BD65,"П")</f>
        <v>0</v>
      </c>
      <c r="CD65" s="783"/>
      <c r="CE65" s="784">
        <f t="shared" si="0"/>
        <v>0</v>
      </c>
      <c r="CF65" s="781"/>
      <c r="CG65" s="245">
        <f>COUNTIF(E65:BD65,"К")</f>
        <v>9</v>
      </c>
      <c r="CH65" s="234">
        <f>BM65+BQ65+SUM(BU65:CG65)</f>
        <v>52</v>
      </c>
      <c r="CI65" s="239"/>
      <c r="CJ65" s="238"/>
      <c r="CK65" s="1"/>
    </row>
    <row r="66" spans="3:89" ht="20.100000000000001" customHeight="1" thickBot="1">
      <c r="C66" s="1"/>
      <c r="D66" s="32">
        <v>3</v>
      </c>
      <c r="E66" s="209"/>
      <c r="F66" s="209"/>
      <c r="G66" s="209"/>
      <c r="H66" s="209"/>
      <c r="I66" s="209"/>
      <c r="J66" s="209"/>
      <c r="K66" s="211"/>
      <c r="L66" s="211"/>
      <c r="M66" s="211"/>
      <c r="N66" s="211"/>
      <c r="O66" s="211" t="s">
        <v>40</v>
      </c>
      <c r="P66" s="211" t="s">
        <v>40</v>
      </c>
      <c r="Q66" s="211" t="s">
        <v>40</v>
      </c>
      <c r="R66" s="211"/>
      <c r="S66" s="211"/>
      <c r="T66" s="211"/>
      <c r="U66" s="211"/>
      <c r="V66" s="211"/>
      <c r="W66" s="211"/>
      <c r="X66" s="211"/>
      <c r="Y66" s="210" t="s">
        <v>207</v>
      </c>
      <c r="Z66" s="266" t="s">
        <v>207</v>
      </c>
      <c r="AA66" s="266" t="s">
        <v>207</v>
      </c>
      <c r="AB66" s="209" t="s">
        <v>40</v>
      </c>
      <c r="AC66" s="209" t="s">
        <v>40</v>
      </c>
      <c r="AD66" s="209" t="s">
        <v>40</v>
      </c>
      <c r="AH66" s="232"/>
      <c r="AI66" s="232"/>
      <c r="AJ66" s="229"/>
      <c r="AK66" s="232"/>
      <c r="AL66" s="232"/>
      <c r="AM66" s="229"/>
      <c r="AN66" s="229"/>
      <c r="AO66" s="229"/>
      <c r="AP66" s="232"/>
      <c r="AQ66" s="232"/>
      <c r="AR66" s="232"/>
      <c r="AS66" s="232"/>
      <c r="AT66" s="232"/>
      <c r="AU66" s="232"/>
      <c r="AV66" s="212" t="s">
        <v>39</v>
      </c>
      <c r="AW66" s="212" t="s">
        <v>39</v>
      </c>
      <c r="AX66" s="212" t="s">
        <v>39</v>
      </c>
      <c r="AY66" s="212" t="s">
        <v>39</v>
      </c>
      <c r="AZ66" s="212" t="s">
        <v>39</v>
      </c>
      <c r="BA66" s="212" t="s">
        <v>39</v>
      </c>
      <c r="BB66" s="212" t="s">
        <v>39</v>
      </c>
      <c r="BC66" s="214" t="s">
        <v>39</v>
      </c>
      <c r="BD66" s="213" t="s">
        <v>39</v>
      </c>
      <c r="BE66" s="787">
        <v>3</v>
      </c>
      <c r="BF66" s="788"/>
      <c r="BG66" s="788"/>
      <c r="BH66" s="789"/>
      <c r="BI66" s="782">
        <f>COUNTIF(E66:BD66,"Э")</f>
        <v>6</v>
      </c>
      <c r="BJ66" s="790"/>
      <c r="BK66" s="791">
        <f t="shared" si="1"/>
        <v>160</v>
      </c>
      <c r="BL66" s="792"/>
      <c r="BM66" s="778">
        <f>COUNTIF(E66:U66,"Э")</f>
        <v>3</v>
      </c>
      <c r="BN66" s="780"/>
      <c r="BO66" s="793">
        <f>BP142</f>
        <v>80</v>
      </c>
      <c r="BP66" s="781"/>
      <c r="BQ66" s="787">
        <f>COUNTIF(X66:BD66,"Э")</f>
        <v>3</v>
      </c>
      <c r="BR66" s="784"/>
      <c r="BS66" s="793">
        <f>BS142</f>
        <v>80</v>
      </c>
      <c r="BT66" s="781"/>
      <c r="BU66" s="778">
        <f>COUNTIF(E66:BD66,"")</f>
        <v>34</v>
      </c>
      <c r="BV66" s="779"/>
      <c r="BW66" s="787">
        <f t="shared" si="2"/>
        <v>0</v>
      </c>
      <c r="BX66" s="789"/>
      <c r="BY66" s="778">
        <f>COUNTIF(E66:BD66,"ПП")</f>
        <v>3</v>
      </c>
      <c r="BZ66" s="780"/>
      <c r="CA66" s="780">
        <f>COUNTIF(K66:BN66,"Д")</f>
        <v>0</v>
      </c>
      <c r="CB66" s="781"/>
      <c r="CC66" s="782">
        <f>COUNTIF(E66:BD66,"П")</f>
        <v>0</v>
      </c>
      <c r="CD66" s="783"/>
      <c r="CE66" s="784">
        <f t="shared" si="0"/>
        <v>0</v>
      </c>
      <c r="CF66" s="781"/>
      <c r="CG66" s="245">
        <f>COUNTIF(E66:BD66,"К")</f>
        <v>9</v>
      </c>
      <c r="CH66" s="234">
        <f>BM66+BQ66+SUM(BU66:CG66)</f>
        <v>52</v>
      </c>
      <c r="CI66" s="239"/>
      <c r="CJ66" s="238"/>
      <c r="CK66" s="1"/>
    </row>
    <row r="67" spans="3:89" ht="20.100000000000001" customHeight="1" thickBot="1">
      <c r="C67" s="1"/>
      <c r="D67" s="32">
        <v>4</v>
      </c>
      <c r="E67" s="215"/>
      <c r="F67" s="209"/>
      <c r="G67" s="209"/>
      <c r="H67" s="209"/>
      <c r="I67" s="209"/>
      <c r="J67" s="209"/>
      <c r="K67" s="211"/>
      <c r="L67" s="211"/>
      <c r="M67" s="273"/>
      <c r="N67" s="273"/>
      <c r="O67" s="211"/>
      <c r="P67" s="51" t="s">
        <v>206</v>
      </c>
      <c r="Q67" s="51" t="s">
        <v>206</v>
      </c>
      <c r="R67" s="211" t="s">
        <v>40</v>
      </c>
      <c r="S67" s="211" t="s">
        <v>40</v>
      </c>
      <c r="T67" s="211" t="s">
        <v>40</v>
      </c>
      <c r="U67" s="211"/>
      <c r="V67" s="211"/>
      <c r="W67" s="211"/>
      <c r="X67" s="208"/>
      <c r="Y67" s="208"/>
      <c r="Z67" s="208"/>
      <c r="AA67" s="210" t="s">
        <v>207</v>
      </c>
      <c r="AB67" s="210" t="s">
        <v>207</v>
      </c>
      <c r="AC67" s="210" t="s">
        <v>207</v>
      </c>
      <c r="AD67" s="210" t="s">
        <v>207</v>
      </c>
      <c r="AE67" s="211" t="s">
        <v>40</v>
      </c>
      <c r="AF67" s="211" t="s">
        <v>40</v>
      </c>
      <c r="AG67" s="211" t="s">
        <v>40</v>
      </c>
      <c r="AH67" s="211"/>
      <c r="AI67" s="211"/>
      <c r="AJ67" s="211"/>
      <c r="AK67" s="211"/>
      <c r="AL67" s="216" t="s">
        <v>41</v>
      </c>
      <c r="AM67" s="216" t="s">
        <v>41</v>
      </c>
      <c r="AN67" s="216" t="s">
        <v>41</v>
      </c>
      <c r="AO67" s="216" t="s">
        <v>41</v>
      </c>
      <c r="AP67" s="217" t="s">
        <v>42</v>
      </c>
      <c r="AQ67" s="217" t="s">
        <v>42</v>
      </c>
      <c r="AR67" s="217" t="s">
        <v>42</v>
      </c>
      <c r="AS67" s="217" t="s">
        <v>42</v>
      </c>
      <c r="AT67" s="218" t="s">
        <v>208</v>
      </c>
      <c r="AU67" s="218" t="s">
        <v>208</v>
      </c>
      <c r="AV67" s="219"/>
      <c r="AW67" s="219"/>
      <c r="AX67" s="219"/>
      <c r="AY67" s="219"/>
      <c r="AZ67" s="219"/>
      <c r="BA67" s="219"/>
      <c r="BB67" s="219"/>
      <c r="BC67" s="219"/>
      <c r="BD67" s="220"/>
      <c r="BE67" s="770">
        <v>4</v>
      </c>
      <c r="BF67" s="785"/>
      <c r="BG67" s="785"/>
      <c r="BH67" s="786"/>
      <c r="BI67" s="772">
        <f>COUNTIF(E67:BD67,"Э")</f>
        <v>6</v>
      </c>
      <c r="BJ67" s="774"/>
      <c r="BK67" s="771">
        <f>BO67+BS67</f>
        <v>160</v>
      </c>
      <c r="BL67" s="764"/>
      <c r="BM67" s="772">
        <f>COUNTIF(E67:U67,"Э")</f>
        <v>3</v>
      </c>
      <c r="BN67" s="774"/>
      <c r="BO67" s="771">
        <f>BV142</f>
        <v>80</v>
      </c>
      <c r="BP67" s="764"/>
      <c r="BQ67" s="770">
        <f>COUNTIF(X67:BD67,"Э")</f>
        <v>3</v>
      </c>
      <c r="BR67" s="763"/>
      <c r="BS67" s="771">
        <f>BY142</f>
        <v>80</v>
      </c>
      <c r="BT67" s="764"/>
      <c r="BU67" s="772">
        <f>COUNTIF(E67:BD67,"")</f>
        <v>30</v>
      </c>
      <c r="BV67" s="773"/>
      <c r="BW67" s="770">
        <f>COUNTIF(E67:BD67,"УП")</f>
        <v>2</v>
      </c>
      <c r="BX67" s="786"/>
      <c r="BY67" s="772">
        <f>COUNTIF(E67:BD67,"ПП")</f>
        <v>4</v>
      </c>
      <c r="BZ67" s="774"/>
      <c r="CA67" s="774">
        <f>COUNTIF(K67:BN67,"Д")</f>
        <v>4</v>
      </c>
      <c r="CB67" s="764"/>
      <c r="CC67" s="772">
        <f>COUNTIF(E67:BD67,"П")</f>
        <v>4</v>
      </c>
      <c r="CD67" s="764"/>
      <c r="CE67" s="763">
        <f>COUNTIF(E67:AU67,"Г")</f>
        <v>2</v>
      </c>
      <c r="CF67" s="764"/>
      <c r="CG67" s="246">
        <f>COUNTIF(E67:AU67,"К")</f>
        <v>0</v>
      </c>
      <c r="CH67" s="235">
        <f>BM67+BQ67+SUM(BU67:CG67)</f>
        <v>52</v>
      </c>
      <c r="CI67" s="239"/>
      <c r="CJ67" s="238"/>
      <c r="CK67" s="1"/>
    </row>
    <row r="68" spans="3:89" ht="27" customHeight="1" thickBot="1">
      <c r="C68" s="1"/>
      <c r="D68" s="35"/>
      <c r="E68" s="35"/>
      <c r="F68" s="35"/>
      <c r="G68" s="35"/>
      <c r="H68" s="35"/>
      <c r="I68" s="35"/>
      <c r="J68" s="35"/>
      <c r="K68" s="35"/>
      <c r="L68" s="35"/>
      <c r="M68" s="36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6"/>
      <c r="AG68" s="35"/>
      <c r="AH68" s="35"/>
      <c r="AI68" s="35"/>
      <c r="AJ68" s="35"/>
      <c r="AK68" s="35"/>
      <c r="AL68" s="35"/>
      <c r="AM68" s="35"/>
      <c r="AN68" s="35"/>
      <c r="AO68" s="35"/>
      <c r="AP68" s="37"/>
      <c r="AQ68" s="38"/>
      <c r="AR68" s="34"/>
      <c r="AS68" s="34"/>
      <c r="AT68" s="34"/>
      <c r="AU68" s="34"/>
      <c r="AV68" s="39"/>
      <c r="AW68" s="40"/>
      <c r="AX68" s="40"/>
      <c r="AY68" s="40"/>
      <c r="AZ68" s="40"/>
      <c r="BA68" s="765"/>
      <c r="BB68" s="765"/>
      <c r="BC68" s="765"/>
      <c r="BD68" s="765"/>
      <c r="BE68" s="766" t="s">
        <v>59</v>
      </c>
      <c r="BF68" s="767"/>
      <c r="BG68" s="767"/>
      <c r="BH68" s="768"/>
      <c r="BI68" s="759">
        <f>SUM(BI64:BJ67)</f>
        <v>20</v>
      </c>
      <c r="BJ68" s="760"/>
      <c r="BK68" s="760">
        <f>SUM(BK64:BL67)</f>
        <v>640</v>
      </c>
      <c r="BL68" s="761"/>
      <c r="BM68" s="759">
        <f>SUM(BM64:BN67)</f>
        <v>10</v>
      </c>
      <c r="BN68" s="760"/>
      <c r="BO68" s="760">
        <f>SUM(BO64:BP67)</f>
        <v>348</v>
      </c>
      <c r="BP68" s="761"/>
      <c r="BQ68" s="759">
        <f>SUM(BQ64:BR67)</f>
        <v>10</v>
      </c>
      <c r="BR68" s="760"/>
      <c r="BS68" s="760">
        <f>SUM(BS64:BT67)</f>
        <v>292</v>
      </c>
      <c r="BT68" s="761"/>
      <c r="BU68" s="759">
        <f>SUM(BU64:BV67)</f>
        <v>137</v>
      </c>
      <c r="BV68" s="769"/>
      <c r="BW68" s="759">
        <f>SUM(BW64:BX67)</f>
        <v>4</v>
      </c>
      <c r="BX68" s="769"/>
      <c r="BY68" s="759">
        <f>SUM(BY64:BZ67)</f>
        <v>10</v>
      </c>
      <c r="BZ68" s="760"/>
      <c r="CA68" s="760">
        <f>SUM(CA64:CB67)</f>
        <v>4</v>
      </c>
      <c r="CB68" s="761"/>
      <c r="CC68" s="759">
        <f>SUM(CC64:CD67)</f>
        <v>4</v>
      </c>
      <c r="CD68" s="761"/>
      <c r="CE68" s="762">
        <f>SUM(CE64:CF67)</f>
        <v>2</v>
      </c>
      <c r="CF68" s="761"/>
      <c r="CG68" s="243">
        <f>SUM(CG64:CG67)</f>
        <v>27</v>
      </c>
      <c r="CH68" s="243">
        <f>SUM(CH64:CH67)</f>
        <v>208</v>
      </c>
      <c r="CI68" s="236"/>
      <c r="CJ68" s="237"/>
      <c r="CK68" s="1"/>
    </row>
    <row r="69" spans="3:89" ht="26.25">
      <c r="C69" s="1"/>
      <c r="D69" s="40"/>
      <c r="E69" s="40"/>
      <c r="F69" s="40"/>
      <c r="G69" s="40"/>
      <c r="H69" s="40"/>
      <c r="I69" s="40"/>
      <c r="J69" s="40"/>
      <c r="K69" s="40"/>
      <c r="L69" s="40"/>
      <c r="M69" s="41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1"/>
      <c r="AG69" s="40"/>
      <c r="AH69" s="40"/>
      <c r="AI69" s="40"/>
      <c r="AJ69" s="40"/>
      <c r="AK69" s="40"/>
      <c r="AL69" s="40"/>
      <c r="AM69" s="40"/>
      <c r="AN69" s="40"/>
      <c r="AO69" s="40"/>
      <c r="AP69" s="1"/>
      <c r="AQ69" s="42"/>
      <c r="AR69" s="39"/>
      <c r="AS69" s="39"/>
      <c r="AT69" s="39"/>
      <c r="AU69" s="39"/>
      <c r="AV69" s="39"/>
      <c r="AW69" s="40"/>
      <c r="AX69" s="40"/>
      <c r="AY69" s="40"/>
      <c r="AZ69" s="40"/>
      <c r="BA69" s="40"/>
      <c r="BB69" s="40"/>
      <c r="BC69" s="40"/>
      <c r="BD69" s="40"/>
      <c r="BE69" s="70"/>
      <c r="BF69" s="70"/>
      <c r="BG69" s="39"/>
      <c r="BH69" s="39"/>
      <c r="BI69" s="39"/>
      <c r="BJ69" s="39"/>
      <c r="BK69" s="39"/>
      <c r="BL69" s="39"/>
      <c r="BM69" s="39"/>
      <c r="BN69" s="39"/>
      <c r="BO69" s="39"/>
      <c r="BP69" s="43"/>
      <c r="BQ69" s="1"/>
      <c r="BR69" s="1"/>
      <c r="BS69" s="1"/>
      <c r="BT69" s="1"/>
      <c r="BU69" s="1"/>
      <c r="BV69" s="1"/>
      <c r="BW69" s="1"/>
      <c r="BX69" s="44"/>
      <c r="BY69" s="1"/>
      <c r="BZ69" s="1"/>
      <c r="CA69" s="1"/>
      <c r="CB69" s="1"/>
      <c r="CC69" s="1"/>
      <c r="CD69" s="1"/>
      <c r="CE69" s="1"/>
      <c r="CF69" s="1"/>
      <c r="CG69" s="1"/>
    </row>
    <row r="70" spans="3:89" ht="15.95" customHeight="1">
      <c r="C70" s="1"/>
      <c r="D70" s="45"/>
      <c r="E70" s="46" t="s">
        <v>39</v>
      </c>
      <c r="F70" s="249"/>
      <c r="G70" s="755" t="s">
        <v>43</v>
      </c>
      <c r="H70" s="755"/>
      <c r="I70" s="755"/>
      <c r="J70" s="755"/>
      <c r="K70" s="755"/>
      <c r="L70" s="755"/>
      <c r="M70" s="755"/>
      <c r="N70" s="755"/>
      <c r="O70" s="755"/>
      <c r="P70" s="755"/>
      <c r="Q70" s="755"/>
      <c r="R70" s="755"/>
      <c r="S70" s="755"/>
      <c r="T70" s="755"/>
      <c r="U70" s="755"/>
      <c r="V70" s="249"/>
      <c r="W70" s="47" t="s">
        <v>41</v>
      </c>
      <c r="X70" s="248" t="s">
        <v>44</v>
      </c>
      <c r="Y70" s="756" t="s">
        <v>45</v>
      </c>
      <c r="Z70" s="756"/>
      <c r="AA70" s="756"/>
      <c r="AB70" s="756"/>
      <c r="AC70" s="756"/>
      <c r="AD70" s="756"/>
      <c r="AE70" s="756"/>
      <c r="AF70" s="756"/>
      <c r="AG70" s="756"/>
      <c r="AH70" s="756"/>
      <c r="AI70" s="756"/>
      <c r="AJ70" s="756"/>
      <c r="AK70" s="756"/>
      <c r="AL70" s="756"/>
      <c r="AM70" s="756"/>
      <c r="AN70" s="756"/>
      <c r="AO70" s="756"/>
      <c r="AP70" s="756"/>
      <c r="AQ70" s="756"/>
      <c r="AR70" s="756"/>
      <c r="AS70" s="756"/>
      <c r="AT70" s="249"/>
      <c r="AU70" s="48" t="s">
        <v>42</v>
      </c>
      <c r="AV70" s="757" t="s">
        <v>218</v>
      </c>
      <c r="AW70" s="758"/>
      <c r="AX70" s="758"/>
      <c r="AY70" s="758"/>
      <c r="AZ70" s="758"/>
      <c r="BA70" s="758"/>
      <c r="BB70" s="758"/>
      <c r="BC70" s="758"/>
      <c r="BD70" s="758"/>
      <c r="BE70" s="231"/>
      <c r="BF70" s="231"/>
      <c r="BG70" s="231"/>
      <c r="BH70" s="231"/>
      <c r="BI70" s="49"/>
      <c r="BJ70" s="49"/>
      <c r="BK70" s="49"/>
      <c r="BL70" s="49"/>
      <c r="BM70" s="49"/>
      <c r="BN70" s="49"/>
      <c r="BO70" s="1"/>
      <c r="BP70" s="1"/>
      <c r="BQ70" s="1"/>
      <c r="BR70" s="1"/>
      <c r="BS70" s="1"/>
      <c r="BT70" s="1"/>
      <c r="BU70" s="1"/>
      <c r="BV70" s="1"/>
      <c r="BW70" s="1"/>
      <c r="BX70" s="44"/>
      <c r="BY70" s="1"/>
      <c r="BZ70" s="1"/>
      <c r="CA70" s="1"/>
      <c r="CB70" s="1"/>
      <c r="CC70" s="1"/>
      <c r="CD70" s="1"/>
      <c r="CE70" s="1"/>
      <c r="CF70" s="1"/>
      <c r="CG70" s="1"/>
    </row>
    <row r="71" spans="3:89" ht="15.95" customHeight="1">
      <c r="C71" s="1"/>
      <c r="D71" s="45"/>
      <c r="E71" s="50" t="s">
        <v>40</v>
      </c>
      <c r="F71" s="249"/>
      <c r="G71" s="755" t="s">
        <v>210</v>
      </c>
      <c r="H71" s="755"/>
      <c r="I71" s="755"/>
      <c r="J71" s="755"/>
      <c r="K71" s="755"/>
      <c r="L71" s="755"/>
      <c r="M71" s="755"/>
      <c r="N71" s="755"/>
      <c r="O71" s="755"/>
      <c r="P71" s="755"/>
      <c r="Q71" s="755"/>
      <c r="R71" s="755"/>
      <c r="S71" s="755"/>
      <c r="T71" s="755"/>
      <c r="U71" s="755"/>
      <c r="V71" s="249"/>
      <c r="W71" s="51" t="s">
        <v>207</v>
      </c>
      <c r="X71" s="248" t="s">
        <v>46</v>
      </c>
      <c r="Y71" s="756" t="s">
        <v>47</v>
      </c>
      <c r="Z71" s="756"/>
      <c r="AA71" s="756"/>
      <c r="AB71" s="756"/>
      <c r="AC71" s="756"/>
      <c r="AD71" s="756"/>
      <c r="AE71" s="756"/>
      <c r="AF71" s="756"/>
      <c r="AG71" s="756"/>
      <c r="AH71" s="756"/>
      <c r="AI71" s="756"/>
      <c r="AJ71" s="756"/>
      <c r="AK71" s="756"/>
      <c r="AL71" s="756"/>
      <c r="AM71" s="756"/>
      <c r="AN71" s="756"/>
      <c r="AO71" s="756"/>
      <c r="AP71" s="756"/>
      <c r="AQ71" s="756"/>
      <c r="AR71" s="756"/>
      <c r="AS71" s="756"/>
      <c r="AT71" s="249"/>
      <c r="AU71" s="52" t="s">
        <v>208</v>
      </c>
      <c r="AV71" s="757" t="s">
        <v>48</v>
      </c>
      <c r="AW71" s="758"/>
      <c r="AX71" s="758"/>
      <c r="AY71" s="758"/>
      <c r="AZ71" s="758"/>
      <c r="BA71" s="758"/>
      <c r="BB71" s="758"/>
      <c r="BC71" s="758"/>
      <c r="BD71" s="758"/>
      <c r="BE71" s="231"/>
      <c r="BF71" s="231"/>
      <c r="BG71" s="231"/>
      <c r="BH71" s="231"/>
      <c r="BI71" s="249"/>
      <c r="BJ71" s="249"/>
      <c r="BK71" s="249"/>
      <c r="BL71" s="249"/>
      <c r="BM71" s="249"/>
      <c r="BN71" s="249"/>
      <c r="BO71" s="249"/>
      <c r="BP71" s="249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</row>
    <row r="72" spans="3:89" ht="15.95" customHeight="1">
      <c r="C72" s="1"/>
      <c r="D72" s="53"/>
      <c r="E72" s="33"/>
      <c r="F72" s="249"/>
      <c r="G72" s="755" t="s">
        <v>209</v>
      </c>
      <c r="H72" s="755"/>
      <c r="I72" s="755"/>
      <c r="J72" s="755"/>
      <c r="K72" s="755"/>
      <c r="L72" s="755"/>
      <c r="M72" s="755"/>
      <c r="N72" s="755"/>
      <c r="O72" s="755"/>
      <c r="P72" s="755"/>
      <c r="Q72" s="755"/>
      <c r="R72" s="755"/>
      <c r="S72" s="755"/>
      <c r="T72" s="755"/>
      <c r="U72" s="755"/>
      <c r="V72" s="249"/>
      <c r="W72" s="51" t="s">
        <v>206</v>
      </c>
      <c r="X72" s="249"/>
      <c r="Y72" s="755" t="s">
        <v>49</v>
      </c>
      <c r="Z72" s="755"/>
      <c r="AA72" s="755"/>
      <c r="AB72" s="755"/>
      <c r="AC72" s="755"/>
      <c r="AD72" s="755"/>
      <c r="AE72" s="755"/>
      <c r="AF72" s="755"/>
      <c r="AG72" s="755"/>
      <c r="AH72" s="755"/>
      <c r="AI72" s="755"/>
      <c r="AJ72" s="755"/>
      <c r="AK72" s="755"/>
      <c r="AL72" s="755"/>
      <c r="AM72" s="755"/>
      <c r="AN72" s="249"/>
      <c r="AO72" s="249"/>
      <c r="AP72" s="249"/>
      <c r="AQ72" s="249"/>
      <c r="AR72" s="249"/>
      <c r="AS72" s="249"/>
      <c r="AT72" s="249"/>
      <c r="AU72" s="39"/>
      <c r="AV72" s="39"/>
      <c r="AW72" s="40"/>
      <c r="AX72" s="40"/>
      <c r="AY72" s="40"/>
      <c r="AZ72" s="40"/>
      <c r="BA72" s="40"/>
      <c r="BB72" s="40"/>
      <c r="BC72" s="40"/>
      <c r="BD72" s="40"/>
      <c r="BE72" s="43"/>
      <c r="BF72" s="43"/>
      <c r="BG72" s="40"/>
      <c r="BH72" s="40"/>
      <c r="BI72" s="40"/>
      <c r="BJ72" s="40"/>
      <c r="BK72" s="40"/>
      <c r="BL72" s="40"/>
      <c r="BM72" s="40"/>
      <c r="BN72" s="4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</row>
    <row r="73" spans="3:89" ht="23.25">
      <c r="C73" s="1"/>
      <c r="D73" s="1"/>
      <c r="E73" s="1"/>
      <c r="F73" s="694" t="s">
        <v>50</v>
      </c>
      <c r="G73" s="694"/>
      <c r="H73" s="694"/>
      <c r="I73" s="694"/>
      <c r="J73" s="694"/>
      <c r="K73" s="694"/>
      <c r="L73" s="694"/>
      <c r="M73" s="694"/>
      <c r="N73" s="694"/>
      <c r="O73" s="694"/>
      <c r="P73" s="694"/>
      <c r="Q73" s="694"/>
      <c r="R73" s="694"/>
      <c r="S73" s="694"/>
      <c r="T73" s="694"/>
      <c r="U73" s="694"/>
      <c r="V73" s="694"/>
      <c r="W73" s="694"/>
      <c r="X73" s="694"/>
      <c r="Y73" s="694"/>
      <c r="Z73" s="694"/>
      <c r="AA73" s="694"/>
      <c r="AB73" s="694"/>
      <c r="AC73" s="694"/>
      <c r="AD73" s="694"/>
      <c r="AE73" s="694"/>
      <c r="AF73" s="694"/>
      <c r="AG73" s="694"/>
      <c r="AH73" s="694"/>
      <c r="AI73" s="694"/>
      <c r="AJ73" s="694"/>
      <c r="AK73" s="694"/>
      <c r="AL73" s="694"/>
      <c r="AM73" s="694"/>
      <c r="AN73" s="694"/>
      <c r="AO73" s="694"/>
      <c r="AP73" s="694"/>
      <c r="AQ73" s="694"/>
      <c r="AR73" s="694"/>
      <c r="AS73" s="694"/>
      <c r="AT73" s="694"/>
      <c r="AU73" s="694"/>
      <c r="AV73" s="694"/>
      <c r="AW73" s="694"/>
      <c r="AX73" s="694"/>
      <c r="AY73" s="694"/>
      <c r="AZ73" s="694"/>
      <c r="BA73" s="694"/>
      <c r="BB73" s="694"/>
      <c r="BC73" s="694"/>
      <c r="BD73" s="694"/>
      <c r="BE73" s="694"/>
      <c r="BF73" s="694"/>
      <c r="BG73" s="694"/>
      <c r="BH73" s="694"/>
      <c r="BI73" s="694"/>
      <c r="BJ73" s="694"/>
      <c r="BK73" s="694"/>
      <c r="BL73" s="694"/>
      <c r="BM73" s="694"/>
      <c r="BN73" s="694"/>
      <c r="BO73" s="694"/>
      <c r="BP73" s="694"/>
      <c r="BQ73" s="1"/>
      <c r="BR73" s="1"/>
      <c r="BS73" s="1"/>
      <c r="BT73" s="1"/>
      <c r="BU73" s="1"/>
      <c r="BV73" s="1"/>
      <c r="BW73" s="1"/>
      <c r="BX73" s="1"/>
      <c r="BY73" s="54"/>
      <c r="BZ73" s="54"/>
      <c r="CA73" s="54"/>
      <c r="CB73" s="54"/>
      <c r="CC73" s="54"/>
      <c r="CD73" s="1"/>
      <c r="CE73" s="1"/>
      <c r="CF73" s="1"/>
      <c r="CG73" s="1"/>
    </row>
    <row r="74" spans="3:89" ht="15.75" thickBot="1">
      <c r="C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7"/>
      <c r="CD74" s="56"/>
      <c r="CE74" s="56"/>
      <c r="CF74" s="56"/>
      <c r="CG74" s="58"/>
    </row>
    <row r="75" spans="3:89" ht="20.100000000000001" customHeight="1" thickBot="1">
      <c r="C75" s="2"/>
      <c r="D75" s="695" t="s">
        <v>51</v>
      </c>
      <c r="E75" s="698" t="s">
        <v>52</v>
      </c>
      <c r="F75" s="699"/>
      <c r="G75" s="699"/>
      <c r="H75" s="699"/>
      <c r="I75" s="699"/>
      <c r="J75" s="699"/>
      <c r="K75" s="699"/>
      <c r="L75" s="699"/>
      <c r="M75" s="699"/>
      <c r="N75" s="699"/>
      <c r="O75" s="699"/>
      <c r="P75" s="699"/>
      <c r="Q75" s="699"/>
      <c r="R75" s="699"/>
      <c r="S75" s="699"/>
      <c r="T75" s="699"/>
      <c r="U75" s="699"/>
      <c r="V75" s="699"/>
      <c r="W75" s="699"/>
      <c r="X75" s="699"/>
      <c r="Y75" s="699"/>
      <c r="Z75" s="699"/>
      <c r="AA75" s="699"/>
      <c r="AB75" s="699"/>
      <c r="AC75" s="700"/>
      <c r="AD75" s="698" t="s">
        <v>53</v>
      </c>
      <c r="AE75" s="699"/>
      <c r="AF75" s="699"/>
      <c r="AG75" s="699"/>
      <c r="AH75" s="699"/>
      <c r="AI75" s="699"/>
      <c r="AJ75" s="699"/>
      <c r="AK75" s="700"/>
      <c r="AL75" s="707" t="s">
        <v>54</v>
      </c>
      <c r="AM75" s="708"/>
      <c r="AN75" s="708"/>
      <c r="AO75" s="708"/>
      <c r="AP75" s="708"/>
      <c r="AQ75" s="708"/>
      <c r="AR75" s="708"/>
      <c r="AS75" s="708"/>
      <c r="AT75" s="708"/>
      <c r="AU75" s="708"/>
      <c r="AV75" s="708"/>
      <c r="AW75" s="708"/>
      <c r="AX75" s="708"/>
      <c r="AY75" s="708"/>
      <c r="AZ75" s="708"/>
      <c r="BA75" s="708"/>
      <c r="BB75" s="708"/>
      <c r="BC75" s="709"/>
      <c r="BD75" s="710" t="s">
        <v>55</v>
      </c>
      <c r="BE75" s="711"/>
      <c r="BF75" s="711"/>
      <c r="BG75" s="711"/>
      <c r="BH75" s="711"/>
      <c r="BI75" s="711"/>
      <c r="BJ75" s="711"/>
      <c r="BK75" s="711"/>
      <c r="BL75" s="711"/>
      <c r="BM75" s="711"/>
      <c r="BN75" s="711"/>
      <c r="BO75" s="711"/>
      <c r="BP75" s="711"/>
      <c r="BQ75" s="711"/>
      <c r="BR75" s="711"/>
      <c r="BS75" s="711"/>
      <c r="BT75" s="711"/>
      <c r="BU75" s="711"/>
      <c r="BV75" s="711"/>
      <c r="BW75" s="711"/>
      <c r="BX75" s="711"/>
      <c r="BY75" s="711"/>
      <c r="BZ75" s="711"/>
      <c r="CA75" s="712"/>
      <c r="CB75" s="1"/>
      <c r="CC75" s="59"/>
      <c r="CD75" s="1"/>
      <c r="CE75" s="1"/>
      <c r="CF75" s="1"/>
      <c r="CG75" s="4"/>
    </row>
    <row r="76" spans="3:89" ht="20.100000000000001" customHeight="1" thickBot="1">
      <c r="C76" s="2"/>
      <c r="D76" s="696"/>
      <c r="E76" s="701"/>
      <c r="F76" s="702"/>
      <c r="G76" s="702"/>
      <c r="H76" s="702"/>
      <c r="I76" s="702"/>
      <c r="J76" s="702"/>
      <c r="K76" s="702"/>
      <c r="L76" s="702"/>
      <c r="M76" s="702"/>
      <c r="N76" s="702"/>
      <c r="O76" s="702"/>
      <c r="P76" s="702"/>
      <c r="Q76" s="702"/>
      <c r="R76" s="702"/>
      <c r="S76" s="702"/>
      <c r="T76" s="702"/>
      <c r="U76" s="702"/>
      <c r="V76" s="702"/>
      <c r="W76" s="702"/>
      <c r="X76" s="702"/>
      <c r="Y76" s="702"/>
      <c r="Z76" s="702"/>
      <c r="AA76" s="702"/>
      <c r="AB76" s="702"/>
      <c r="AC76" s="703"/>
      <c r="AD76" s="701"/>
      <c r="AE76" s="702"/>
      <c r="AF76" s="702"/>
      <c r="AG76" s="702"/>
      <c r="AH76" s="702"/>
      <c r="AI76" s="702"/>
      <c r="AJ76" s="702"/>
      <c r="AK76" s="703"/>
      <c r="AL76" s="716" t="s">
        <v>56</v>
      </c>
      <c r="AM76" s="717"/>
      <c r="AN76" s="718"/>
      <c r="AO76" s="716" t="s">
        <v>57</v>
      </c>
      <c r="AP76" s="717"/>
      <c r="AQ76" s="718"/>
      <c r="AR76" s="707" t="s">
        <v>58</v>
      </c>
      <c r="AS76" s="708"/>
      <c r="AT76" s="708"/>
      <c r="AU76" s="708"/>
      <c r="AV76" s="708"/>
      <c r="AW76" s="708"/>
      <c r="AX76" s="708"/>
      <c r="AY76" s="708"/>
      <c r="AZ76" s="708"/>
      <c r="BA76" s="708"/>
      <c r="BB76" s="708"/>
      <c r="BC76" s="709"/>
      <c r="BD76" s="713"/>
      <c r="BE76" s="714"/>
      <c r="BF76" s="714"/>
      <c r="BG76" s="714"/>
      <c r="BH76" s="714"/>
      <c r="BI76" s="714"/>
      <c r="BJ76" s="714"/>
      <c r="BK76" s="714"/>
      <c r="BL76" s="714"/>
      <c r="BM76" s="714"/>
      <c r="BN76" s="714"/>
      <c r="BO76" s="714"/>
      <c r="BP76" s="714"/>
      <c r="BQ76" s="714"/>
      <c r="BR76" s="714"/>
      <c r="BS76" s="714"/>
      <c r="BT76" s="714"/>
      <c r="BU76" s="714"/>
      <c r="BV76" s="714"/>
      <c r="BW76" s="714"/>
      <c r="BX76" s="714"/>
      <c r="BY76" s="714"/>
      <c r="BZ76" s="714"/>
      <c r="CA76" s="715"/>
      <c r="CB76" s="1"/>
      <c r="CC76" s="59"/>
      <c r="CD76" s="1"/>
      <c r="CE76" s="1"/>
      <c r="CF76" s="1"/>
      <c r="CG76" s="4"/>
    </row>
    <row r="77" spans="3:89" ht="20.100000000000001" customHeight="1" thickBot="1">
      <c r="C77" s="2"/>
      <c r="D77" s="696"/>
      <c r="E77" s="701"/>
      <c r="F77" s="702"/>
      <c r="G77" s="702"/>
      <c r="H77" s="702"/>
      <c r="I77" s="702"/>
      <c r="J77" s="702"/>
      <c r="K77" s="702"/>
      <c r="L77" s="702"/>
      <c r="M77" s="702"/>
      <c r="N77" s="702"/>
      <c r="O77" s="702"/>
      <c r="P77" s="702"/>
      <c r="Q77" s="702"/>
      <c r="R77" s="702"/>
      <c r="S77" s="702"/>
      <c r="T77" s="702"/>
      <c r="U77" s="702"/>
      <c r="V77" s="702"/>
      <c r="W77" s="702"/>
      <c r="X77" s="702"/>
      <c r="Y77" s="702"/>
      <c r="Z77" s="702"/>
      <c r="AA77" s="702"/>
      <c r="AB77" s="702"/>
      <c r="AC77" s="703"/>
      <c r="AD77" s="701"/>
      <c r="AE77" s="702"/>
      <c r="AF77" s="702"/>
      <c r="AG77" s="702"/>
      <c r="AH77" s="702"/>
      <c r="AI77" s="702"/>
      <c r="AJ77" s="702"/>
      <c r="AK77" s="703"/>
      <c r="AL77" s="719"/>
      <c r="AM77" s="720"/>
      <c r="AN77" s="721"/>
      <c r="AO77" s="719"/>
      <c r="AP77" s="720"/>
      <c r="AQ77" s="721"/>
      <c r="AR77" s="725" t="s">
        <v>59</v>
      </c>
      <c r="AS77" s="726"/>
      <c r="AT77" s="727"/>
      <c r="AU77" s="707" t="s">
        <v>60</v>
      </c>
      <c r="AV77" s="708"/>
      <c r="AW77" s="708"/>
      <c r="AX77" s="708"/>
      <c r="AY77" s="708"/>
      <c r="AZ77" s="708"/>
      <c r="BA77" s="708"/>
      <c r="BB77" s="708"/>
      <c r="BC77" s="709"/>
      <c r="BD77" s="734" t="s">
        <v>61</v>
      </c>
      <c r="BE77" s="735"/>
      <c r="BF77" s="735"/>
      <c r="BG77" s="735"/>
      <c r="BH77" s="735"/>
      <c r="BI77" s="736"/>
      <c r="BJ77" s="734" t="s">
        <v>62</v>
      </c>
      <c r="BK77" s="735"/>
      <c r="BL77" s="735"/>
      <c r="BM77" s="735"/>
      <c r="BN77" s="735"/>
      <c r="BO77" s="736"/>
      <c r="BP77" s="734" t="s">
        <v>63</v>
      </c>
      <c r="BQ77" s="735"/>
      <c r="BR77" s="735"/>
      <c r="BS77" s="735"/>
      <c r="BT77" s="735"/>
      <c r="BU77" s="736"/>
      <c r="BV77" s="737" t="s">
        <v>64</v>
      </c>
      <c r="BW77" s="738"/>
      <c r="BX77" s="738"/>
      <c r="BY77" s="738"/>
      <c r="BZ77" s="738"/>
      <c r="CA77" s="739"/>
      <c r="CB77" s="1"/>
      <c r="CC77" s="59"/>
      <c r="CD77" s="1"/>
      <c r="CE77" s="1"/>
      <c r="CF77" s="1"/>
      <c r="CG77" s="4"/>
    </row>
    <row r="78" spans="3:89" ht="48.75" customHeight="1">
      <c r="C78" s="2"/>
      <c r="D78" s="696"/>
      <c r="E78" s="701"/>
      <c r="F78" s="702"/>
      <c r="G78" s="702"/>
      <c r="H78" s="702"/>
      <c r="I78" s="702"/>
      <c r="J78" s="702"/>
      <c r="K78" s="702"/>
      <c r="L78" s="702"/>
      <c r="M78" s="702"/>
      <c r="N78" s="702"/>
      <c r="O78" s="702"/>
      <c r="P78" s="702"/>
      <c r="Q78" s="702"/>
      <c r="R78" s="702"/>
      <c r="S78" s="702"/>
      <c r="T78" s="702"/>
      <c r="U78" s="702"/>
      <c r="V78" s="702"/>
      <c r="W78" s="702"/>
      <c r="X78" s="702"/>
      <c r="Y78" s="702"/>
      <c r="Z78" s="702"/>
      <c r="AA78" s="702"/>
      <c r="AB78" s="702"/>
      <c r="AC78" s="703"/>
      <c r="AD78" s="701"/>
      <c r="AE78" s="702"/>
      <c r="AF78" s="702"/>
      <c r="AG78" s="702"/>
      <c r="AH78" s="702"/>
      <c r="AI78" s="702"/>
      <c r="AJ78" s="702"/>
      <c r="AK78" s="703"/>
      <c r="AL78" s="719"/>
      <c r="AM78" s="720"/>
      <c r="AN78" s="721"/>
      <c r="AO78" s="719"/>
      <c r="AP78" s="720"/>
      <c r="AQ78" s="721"/>
      <c r="AR78" s="728"/>
      <c r="AS78" s="729"/>
      <c r="AT78" s="730"/>
      <c r="AU78" s="716" t="s">
        <v>65</v>
      </c>
      <c r="AV78" s="717"/>
      <c r="AW78" s="718"/>
      <c r="AX78" s="716" t="s">
        <v>66</v>
      </c>
      <c r="AY78" s="717"/>
      <c r="AZ78" s="718"/>
      <c r="BA78" s="716" t="s">
        <v>67</v>
      </c>
      <c r="BB78" s="717"/>
      <c r="BC78" s="718"/>
      <c r="BD78" s="740" t="s">
        <v>34</v>
      </c>
      <c r="BE78" s="741"/>
      <c r="BF78" s="742"/>
      <c r="BG78" s="740" t="s">
        <v>35</v>
      </c>
      <c r="BH78" s="741"/>
      <c r="BI78" s="742"/>
      <c r="BJ78" s="740" t="s">
        <v>68</v>
      </c>
      <c r="BK78" s="741"/>
      <c r="BL78" s="742"/>
      <c r="BM78" s="740" t="s">
        <v>69</v>
      </c>
      <c r="BN78" s="741"/>
      <c r="BO78" s="742"/>
      <c r="BP78" s="740" t="s">
        <v>70</v>
      </c>
      <c r="BQ78" s="741"/>
      <c r="BR78" s="742"/>
      <c r="BS78" s="740" t="s">
        <v>71</v>
      </c>
      <c r="BT78" s="741"/>
      <c r="BU78" s="742"/>
      <c r="BV78" s="749" t="s">
        <v>72</v>
      </c>
      <c r="BW78" s="750"/>
      <c r="BX78" s="751"/>
      <c r="BY78" s="749" t="s">
        <v>73</v>
      </c>
      <c r="BZ78" s="750"/>
      <c r="CA78" s="751"/>
      <c r="CB78" s="1"/>
      <c r="CC78" s="59"/>
      <c r="CD78" s="1"/>
      <c r="CE78" s="1"/>
      <c r="CF78" s="1"/>
      <c r="CG78" s="4"/>
    </row>
    <row r="79" spans="3:89" ht="55.5" customHeight="1" thickBot="1">
      <c r="C79" s="2"/>
      <c r="D79" s="697"/>
      <c r="E79" s="704"/>
      <c r="F79" s="705"/>
      <c r="G79" s="705"/>
      <c r="H79" s="705"/>
      <c r="I79" s="705"/>
      <c r="J79" s="705"/>
      <c r="K79" s="705"/>
      <c r="L79" s="705"/>
      <c r="M79" s="705"/>
      <c r="N79" s="705"/>
      <c r="O79" s="705"/>
      <c r="P79" s="705"/>
      <c r="Q79" s="705"/>
      <c r="R79" s="705"/>
      <c r="S79" s="705"/>
      <c r="T79" s="705"/>
      <c r="U79" s="705"/>
      <c r="V79" s="705"/>
      <c r="W79" s="705"/>
      <c r="X79" s="705"/>
      <c r="Y79" s="705"/>
      <c r="Z79" s="705"/>
      <c r="AA79" s="705"/>
      <c r="AB79" s="705"/>
      <c r="AC79" s="706"/>
      <c r="AD79" s="704"/>
      <c r="AE79" s="705"/>
      <c r="AF79" s="705"/>
      <c r="AG79" s="705"/>
      <c r="AH79" s="705"/>
      <c r="AI79" s="705"/>
      <c r="AJ79" s="705"/>
      <c r="AK79" s="706"/>
      <c r="AL79" s="722"/>
      <c r="AM79" s="723"/>
      <c r="AN79" s="724"/>
      <c r="AO79" s="722"/>
      <c r="AP79" s="723"/>
      <c r="AQ79" s="724"/>
      <c r="AR79" s="731"/>
      <c r="AS79" s="732"/>
      <c r="AT79" s="733"/>
      <c r="AU79" s="722"/>
      <c r="AV79" s="723"/>
      <c r="AW79" s="724"/>
      <c r="AX79" s="722"/>
      <c r="AY79" s="723"/>
      <c r="AZ79" s="724"/>
      <c r="BA79" s="722"/>
      <c r="BB79" s="723"/>
      <c r="BC79" s="724"/>
      <c r="BD79" s="743"/>
      <c r="BE79" s="744"/>
      <c r="BF79" s="745"/>
      <c r="BG79" s="743"/>
      <c r="BH79" s="744"/>
      <c r="BI79" s="745"/>
      <c r="BJ79" s="743"/>
      <c r="BK79" s="744"/>
      <c r="BL79" s="745"/>
      <c r="BM79" s="743"/>
      <c r="BN79" s="744"/>
      <c r="BO79" s="745"/>
      <c r="BP79" s="746"/>
      <c r="BQ79" s="747"/>
      <c r="BR79" s="748"/>
      <c r="BS79" s="746"/>
      <c r="BT79" s="747"/>
      <c r="BU79" s="748"/>
      <c r="BV79" s="752"/>
      <c r="BW79" s="753"/>
      <c r="BX79" s="754"/>
      <c r="BY79" s="752"/>
      <c r="BZ79" s="753"/>
      <c r="CA79" s="754"/>
      <c r="CB79" s="1"/>
      <c r="CC79" s="59"/>
      <c r="CD79" s="1"/>
      <c r="CE79" s="1"/>
      <c r="CF79" s="1"/>
      <c r="CG79" s="4"/>
    </row>
    <row r="80" spans="3:89" ht="15.75" customHeight="1" thickTop="1">
      <c r="C80" s="2"/>
      <c r="D80" s="71" t="s">
        <v>82</v>
      </c>
      <c r="E80" s="678" t="s">
        <v>192</v>
      </c>
      <c r="F80" s="679"/>
      <c r="G80" s="679"/>
      <c r="H80" s="679"/>
      <c r="I80" s="679"/>
      <c r="J80" s="679"/>
      <c r="K80" s="67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80"/>
      <c r="AD80" s="72"/>
      <c r="AE80" s="73"/>
      <c r="AF80" s="73"/>
      <c r="AG80" s="73"/>
      <c r="AH80" s="73"/>
      <c r="AI80" s="73"/>
      <c r="AJ80" s="73"/>
      <c r="AK80" s="74"/>
      <c r="AL80" s="681">
        <f>SUM(AL81:AN84,AL86:AN88)</f>
        <v>855</v>
      </c>
      <c r="AM80" s="675"/>
      <c r="AN80" s="677"/>
      <c r="AO80" s="681">
        <f>SUM(AO81:AQ84,AO86:AQ88)</f>
        <v>749</v>
      </c>
      <c r="AP80" s="675"/>
      <c r="AQ80" s="677"/>
      <c r="AR80" s="681">
        <f>SUM(AR81:AT84,AR86:AT88)</f>
        <v>106</v>
      </c>
      <c r="AS80" s="675"/>
      <c r="AT80" s="677"/>
      <c r="AU80" s="674">
        <f>SUM(AU81:AW84,AU86:AW88)</f>
        <v>34</v>
      </c>
      <c r="AV80" s="675"/>
      <c r="AW80" s="676"/>
      <c r="AX80" s="693">
        <f>SUM(AX81:AZ84,AX86:AZ88)</f>
        <v>72</v>
      </c>
      <c r="AY80" s="675"/>
      <c r="AZ80" s="676"/>
      <c r="BA80" s="675"/>
      <c r="BB80" s="675"/>
      <c r="BC80" s="677"/>
      <c r="BD80" s="674">
        <f>SUM(BD81:BF84,BD86:BF88)</f>
        <v>14</v>
      </c>
      <c r="BE80" s="675"/>
      <c r="BF80" s="676"/>
      <c r="BG80" s="675">
        <f>SUM(BG81:BI84,BG86:BI88)</f>
        <v>10</v>
      </c>
      <c r="BH80" s="675"/>
      <c r="BI80" s="677"/>
      <c r="BJ80" s="674">
        <f>SUM(BJ81:BL84,BJ86:BL88)</f>
        <v>14</v>
      </c>
      <c r="BK80" s="675"/>
      <c r="BL80" s="676"/>
      <c r="BM80" s="675">
        <f>SUM(BM81:BO84,BM86:BO88)</f>
        <v>6</v>
      </c>
      <c r="BN80" s="675"/>
      <c r="BO80" s="677"/>
      <c r="BP80" s="674">
        <f>SUM(BP81:BR84,BP86:BR88)</f>
        <v>10</v>
      </c>
      <c r="BQ80" s="675"/>
      <c r="BR80" s="676"/>
      <c r="BS80" s="675">
        <f>SUM(BS81:BU84,BS86:BU88)</f>
        <v>14</v>
      </c>
      <c r="BT80" s="675"/>
      <c r="BU80" s="677"/>
      <c r="BV80" s="674">
        <f>SUM(BV81:BX84,BV86:BX88)</f>
        <v>20</v>
      </c>
      <c r="BW80" s="675"/>
      <c r="BX80" s="676"/>
      <c r="BY80" s="675">
        <f>SUM(BY81:CA84,BY86:CA88)</f>
        <v>18</v>
      </c>
      <c r="BZ80" s="675"/>
      <c r="CA80" s="677"/>
      <c r="CB80" s="75"/>
      <c r="CC80" s="259"/>
      <c r="CD80" s="1"/>
      <c r="CE80" s="1"/>
      <c r="CF80" s="1"/>
      <c r="CG80" s="4"/>
    </row>
    <row r="81" spans="3:85" ht="18" customHeight="1">
      <c r="C81" s="2"/>
      <c r="D81" s="76" t="s">
        <v>83</v>
      </c>
      <c r="E81" s="660" t="s">
        <v>84</v>
      </c>
      <c r="F81" s="661"/>
      <c r="G81" s="661"/>
      <c r="H81" s="661"/>
      <c r="I81" s="661"/>
      <c r="J81" s="661"/>
      <c r="K81" s="661"/>
      <c r="L81" s="661"/>
      <c r="M81" s="661"/>
      <c r="N81" s="661"/>
      <c r="O81" s="661"/>
      <c r="P81" s="661"/>
      <c r="Q81" s="661"/>
      <c r="R81" s="661"/>
      <c r="S81" s="661"/>
      <c r="T81" s="661"/>
      <c r="U81" s="661"/>
      <c r="V81" s="661"/>
      <c r="W81" s="661"/>
      <c r="X81" s="661"/>
      <c r="Y81" s="661"/>
      <c r="Z81" s="661"/>
      <c r="AA81" s="661"/>
      <c r="AB81" s="661"/>
      <c r="AC81" s="662"/>
      <c r="AD81" s="77" t="s">
        <v>74</v>
      </c>
      <c r="AE81" s="60" t="s">
        <v>74</v>
      </c>
      <c r="AF81" s="61" t="s">
        <v>74</v>
      </c>
      <c r="AG81" s="78" t="s">
        <v>74</v>
      </c>
      <c r="AH81" s="79" t="s">
        <v>74</v>
      </c>
      <c r="AI81" s="80" t="s">
        <v>74</v>
      </c>
      <c r="AJ81" s="81" t="s">
        <v>74</v>
      </c>
      <c r="AK81" s="82" t="s">
        <v>79</v>
      </c>
      <c r="AL81" s="656">
        <v>78</v>
      </c>
      <c r="AM81" s="471"/>
      <c r="AN81" s="657"/>
      <c r="AO81" s="656">
        <f>AL81-AR81</f>
        <v>64</v>
      </c>
      <c r="AP81" s="471"/>
      <c r="AQ81" s="657"/>
      <c r="AR81" s="658">
        <f>SUM(BD81:CA81)</f>
        <v>14</v>
      </c>
      <c r="AS81" s="474"/>
      <c r="AT81" s="659"/>
      <c r="AU81" s="476">
        <f>AR81-AX81</f>
        <v>10</v>
      </c>
      <c r="AV81" s="477"/>
      <c r="AW81" s="478"/>
      <c r="AX81" s="479">
        <v>4</v>
      </c>
      <c r="AY81" s="471"/>
      <c r="AZ81" s="480"/>
      <c r="BA81" s="354"/>
      <c r="BB81" s="354"/>
      <c r="BC81" s="354"/>
      <c r="BD81" s="378"/>
      <c r="BE81" s="354"/>
      <c r="BF81" s="355"/>
      <c r="BG81" s="354"/>
      <c r="BH81" s="354"/>
      <c r="BI81" s="357"/>
      <c r="BJ81" s="378"/>
      <c r="BK81" s="354"/>
      <c r="BL81" s="355"/>
      <c r="BM81" s="354"/>
      <c r="BN81" s="354"/>
      <c r="BO81" s="354"/>
      <c r="BP81" s="378"/>
      <c r="BQ81" s="354"/>
      <c r="BR81" s="355"/>
      <c r="BS81" s="354"/>
      <c r="BT81" s="354"/>
      <c r="BU81" s="357"/>
      <c r="BV81" s="353">
        <v>8</v>
      </c>
      <c r="BW81" s="354"/>
      <c r="BX81" s="355"/>
      <c r="BY81" s="356">
        <v>6</v>
      </c>
      <c r="BZ81" s="354"/>
      <c r="CA81" s="357"/>
      <c r="CB81" s="14"/>
      <c r="CC81" s="14"/>
      <c r="CD81" s="1"/>
      <c r="CE81" s="1"/>
      <c r="CF81" s="1"/>
      <c r="CG81" s="4"/>
    </row>
    <row r="82" spans="3:85" ht="18">
      <c r="C82" s="2"/>
      <c r="D82" s="76" t="s">
        <v>85</v>
      </c>
      <c r="E82" s="660" t="s">
        <v>77</v>
      </c>
      <c r="F82" s="661"/>
      <c r="G82" s="661"/>
      <c r="H82" s="661"/>
      <c r="I82" s="661"/>
      <c r="J82" s="661"/>
      <c r="K82" s="661"/>
      <c r="L82" s="661"/>
      <c r="M82" s="661"/>
      <c r="N82" s="661"/>
      <c r="O82" s="661"/>
      <c r="P82" s="661"/>
      <c r="Q82" s="661"/>
      <c r="R82" s="661"/>
      <c r="S82" s="661"/>
      <c r="T82" s="661"/>
      <c r="U82" s="661"/>
      <c r="V82" s="661"/>
      <c r="W82" s="661"/>
      <c r="X82" s="661"/>
      <c r="Y82" s="661"/>
      <c r="Z82" s="661"/>
      <c r="AA82" s="661"/>
      <c r="AB82" s="661"/>
      <c r="AC82" s="662"/>
      <c r="AD82" s="77" t="s">
        <v>74</v>
      </c>
      <c r="AE82" s="60" t="s">
        <v>76</v>
      </c>
      <c r="AF82" s="83" t="s">
        <v>74</v>
      </c>
      <c r="AG82" s="78" t="s">
        <v>74</v>
      </c>
      <c r="AH82" s="81" t="s">
        <v>74</v>
      </c>
      <c r="AI82" s="80" t="s">
        <v>74</v>
      </c>
      <c r="AJ82" s="81" t="s">
        <v>74</v>
      </c>
      <c r="AK82" s="82" t="s">
        <v>74</v>
      </c>
      <c r="AL82" s="656">
        <v>114</v>
      </c>
      <c r="AM82" s="471"/>
      <c r="AN82" s="657"/>
      <c r="AO82" s="656">
        <f t="shared" ref="AO82:AO84" si="3">AL82-AR82</f>
        <v>108</v>
      </c>
      <c r="AP82" s="471"/>
      <c r="AQ82" s="657"/>
      <c r="AR82" s="658">
        <f t="shared" ref="AR82:AR88" si="4">SUM(BD82:CA82)</f>
        <v>6</v>
      </c>
      <c r="AS82" s="474"/>
      <c r="AT82" s="659"/>
      <c r="AU82" s="476">
        <f>AR82-AX82</f>
        <v>4</v>
      </c>
      <c r="AV82" s="477"/>
      <c r="AW82" s="478"/>
      <c r="AX82" s="479">
        <v>2</v>
      </c>
      <c r="AY82" s="471"/>
      <c r="AZ82" s="480"/>
      <c r="BA82" s="354"/>
      <c r="BB82" s="354"/>
      <c r="BC82" s="354"/>
      <c r="BD82" s="378">
        <v>4</v>
      </c>
      <c r="BE82" s="354"/>
      <c r="BF82" s="355"/>
      <c r="BG82" s="354">
        <v>2</v>
      </c>
      <c r="BH82" s="354"/>
      <c r="BI82" s="357"/>
      <c r="BJ82" s="378"/>
      <c r="BK82" s="354"/>
      <c r="BL82" s="355"/>
      <c r="BM82" s="354"/>
      <c r="BN82" s="354"/>
      <c r="BO82" s="354"/>
      <c r="BP82" s="378"/>
      <c r="BQ82" s="354"/>
      <c r="BR82" s="355"/>
      <c r="BS82" s="354"/>
      <c r="BT82" s="354"/>
      <c r="BU82" s="357"/>
      <c r="BV82" s="353"/>
      <c r="BW82" s="354"/>
      <c r="BX82" s="355"/>
      <c r="BY82" s="692"/>
      <c r="BZ82" s="685"/>
      <c r="CA82" s="686"/>
      <c r="CB82" s="14"/>
      <c r="CC82" s="14"/>
      <c r="CD82" s="1"/>
      <c r="CE82" s="1"/>
      <c r="CF82" s="1"/>
      <c r="CG82" s="4"/>
    </row>
    <row r="83" spans="3:85" ht="18" customHeight="1">
      <c r="C83" s="2"/>
      <c r="D83" s="76" t="s">
        <v>86</v>
      </c>
      <c r="E83" s="660" t="s">
        <v>87</v>
      </c>
      <c r="F83" s="661"/>
      <c r="G83" s="661"/>
      <c r="H83" s="661"/>
      <c r="I83" s="661"/>
      <c r="J83" s="661"/>
      <c r="K83" s="661"/>
      <c r="L83" s="661"/>
      <c r="M83" s="661"/>
      <c r="N83" s="661"/>
      <c r="O83" s="661"/>
      <c r="P83" s="661"/>
      <c r="Q83" s="661"/>
      <c r="R83" s="661"/>
      <c r="S83" s="661"/>
      <c r="T83" s="661"/>
      <c r="U83" s="661"/>
      <c r="V83" s="661"/>
      <c r="W83" s="661"/>
      <c r="X83" s="661"/>
      <c r="Y83" s="661"/>
      <c r="Z83" s="661"/>
      <c r="AA83" s="661"/>
      <c r="AB83" s="661"/>
      <c r="AC83" s="662"/>
      <c r="AD83" s="77" t="s">
        <v>74</v>
      </c>
      <c r="AE83" s="60" t="s">
        <v>74</v>
      </c>
      <c r="AF83" s="83" t="s">
        <v>74</v>
      </c>
      <c r="AG83" s="78" t="s">
        <v>74</v>
      </c>
      <c r="AH83" s="79" t="s">
        <v>74</v>
      </c>
      <c r="AI83" s="80" t="s">
        <v>76</v>
      </c>
      <c r="AJ83" s="79" t="s">
        <v>74</v>
      </c>
      <c r="AK83" s="82" t="s">
        <v>74</v>
      </c>
      <c r="AL83" s="656">
        <v>132</v>
      </c>
      <c r="AM83" s="471"/>
      <c r="AN83" s="657"/>
      <c r="AO83" s="656">
        <f t="shared" si="3"/>
        <v>120</v>
      </c>
      <c r="AP83" s="471"/>
      <c r="AQ83" s="657"/>
      <c r="AR83" s="658">
        <f t="shared" si="4"/>
        <v>12</v>
      </c>
      <c r="AS83" s="474"/>
      <c r="AT83" s="659"/>
      <c r="AU83" s="476">
        <f t="shared" ref="AU83:AU84" si="5">AR83-AX83</f>
        <v>4</v>
      </c>
      <c r="AV83" s="477"/>
      <c r="AW83" s="478"/>
      <c r="AX83" s="479">
        <v>8</v>
      </c>
      <c r="AY83" s="471"/>
      <c r="AZ83" s="480"/>
      <c r="BA83" s="354"/>
      <c r="BB83" s="354"/>
      <c r="BC83" s="354"/>
      <c r="BD83" s="378"/>
      <c r="BE83" s="354"/>
      <c r="BF83" s="355"/>
      <c r="BG83" s="354"/>
      <c r="BH83" s="354"/>
      <c r="BI83" s="357"/>
      <c r="BJ83" s="378"/>
      <c r="BK83" s="354"/>
      <c r="BL83" s="355"/>
      <c r="BM83" s="354"/>
      <c r="BN83" s="354"/>
      <c r="BO83" s="354"/>
      <c r="BP83" s="378">
        <v>4</v>
      </c>
      <c r="BQ83" s="354"/>
      <c r="BR83" s="355"/>
      <c r="BS83" s="354">
        <v>8</v>
      </c>
      <c r="BT83" s="354"/>
      <c r="BU83" s="357"/>
      <c r="BV83" s="353"/>
      <c r="BW83" s="354"/>
      <c r="BX83" s="355"/>
      <c r="BY83" s="356"/>
      <c r="BZ83" s="354"/>
      <c r="CA83" s="357"/>
      <c r="CB83" s="14"/>
      <c r="CC83" s="14"/>
      <c r="CD83" s="1"/>
      <c r="CE83" s="1"/>
      <c r="CF83" s="1"/>
      <c r="CG83" s="4"/>
    </row>
    <row r="84" spans="3:85" ht="18" customHeight="1">
      <c r="C84" s="2"/>
      <c r="D84" s="76" t="s">
        <v>88</v>
      </c>
      <c r="E84" s="660" t="s">
        <v>75</v>
      </c>
      <c r="F84" s="661"/>
      <c r="G84" s="661"/>
      <c r="H84" s="661"/>
      <c r="I84" s="661"/>
      <c r="J84" s="661"/>
      <c r="K84" s="661"/>
      <c r="L84" s="661"/>
      <c r="M84" s="661"/>
      <c r="N84" s="661"/>
      <c r="O84" s="661"/>
      <c r="P84" s="661"/>
      <c r="Q84" s="661"/>
      <c r="R84" s="661"/>
      <c r="S84" s="661"/>
      <c r="T84" s="661"/>
      <c r="U84" s="661"/>
      <c r="V84" s="661"/>
      <c r="W84" s="661"/>
      <c r="X84" s="661"/>
      <c r="Y84" s="661"/>
      <c r="Z84" s="661"/>
      <c r="AA84" s="661"/>
      <c r="AB84" s="661"/>
      <c r="AC84" s="662"/>
      <c r="AD84" s="77" t="s">
        <v>74</v>
      </c>
      <c r="AE84" s="60" t="s">
        <v>74</v>
      </c>
      <c r="AF84" s="83" t="s">
        <v>74</v>
      </c>
      <c r="AG84" s="78" t="s">
        <v>74</v>
      </c>
      <c r="AH84" s="79" t="s">
        <v>74</v>
      </c>
      <c r="AI84" s="80" t="s">
        <v>74</v>
      </c>
      <c r="AJ84" s="79" t="s">
        <v>74</v>
      </c>
      <c r="AK84" s="82" t="s">
        <v>40</v>
      </c>
      <c r="AL84" s="656">
        <v>285</v>
      </c>
      <c r="AM84" s="471"/>
      <c r="AN84" s="657"/>
      <c r="AO84" s="656">
        <f t="shared" si="3"/>
        <v>239</v>
      </c>
      <c r="AP84" s="471"/>
      <c r="AQ84" s="657"/>
      <c r="AR84" s="658">
        <f t="shared" si="4"/>
        <v>46</v>
      </c>
      <c r="AS84" s="474"/>
      <c r="AT84" s="659"/>
      <c r="AU84" s="476">
        <f t="shared" si="5"/>
        <v>0</v>
      </c>
      <c r="AV84" s="477"/>
      <c r="AW84" s="478"/>
      <c r="AX84" s="479">
        <v>46</v>
      </c>
      <c r="AY84" s="471"/>
      <c r="AZ84" s="480"/>
      <c r="BA84" s="354"/>
      <c r="BB84" s="354"/>
      <c r="BC84" s="354"/>
      <c r="BD84" s="378">
        <v>6</v>
      </c>
      <c r="BE84" s="354"/>
      <c r="BF84" s="355"/>
      <c r="BG84" s="354">
        <v>4</v>
      </c>
      <c r="BH84" s="354"/>
      <c r="BI84" s="357"/>
      <c r="BJ84" s="378">
        <v>6</v>
      </c>
      <c r="BK84" s="354"/>
      <c r="BL84" s="355"/>
      <c r="BM84" s="354">
        <v>6</v>
      </c>
      <c r="BN84" s="354"/>
      <c r="BO84" s="354"/>
      <c r="BP84" s="378">
        <v>6</v>
      </c>
      <c r="BQ84" s="354"/>
      <c r="BR84" s="355"/>
      <c r="BS84" s="354">
        <v>6</v>
      </c>
      <c r="BT84" s="354"/>
      <c r="BU84" s="357"/>
      <c r="BV84" s="353">
        <v>6</v>
      </c>
      <c r="BW84" s="354"/>
      <c r="BX84" s="355"/>
      <c r="BY84" s="356">
        <v>6</v>
      </c>
      <c r="BZ84" s="354"/>
      <c r="CA84" s="357"/>
      <c r="CB84" s="14"/>
      <c r="CC84" s="14"/>
      <c r="CD84" s="1"/>
      <c r="CE84" s="1"/>
      <c r="CF84" s="1"/>
      <c r="CG84" s="4"/>
    </row>
    <row r="85" spans="3:85" ht="18" customHeight="1">
      <c r="C85" s="2"/>
      <c r="D85" s="84" t="s">
        <v>175</v>
      </c>
      <c r="E85" s="691" t="s">
        <v>78</v>
      </c>
      <c r="F85" s="661"/>
      <c r="G85" s="661"/>
      <c r="H85" s="661"/>
      <c r="I85" s="661"/>
      <c r="J85" s="661"/>
      <c r="K85" s="661"/>
      <c r="L85" s="661"/>
      <c r="M85" s="661"/>
      <c r="N85" s="661"/>
      <c r="O85" s="661"/>
      <c r="P85" s="661"/>
      <c r="Q85" s="661"/>
      <c r="R85" s="661"/>
      <c r="S85" s="661"/>
      <c r="T85" s="661"/>
      <c r="U85" s="661"/>
      <c r="V85" s="661"/>
      <c r="W85" s="661"/>
      <c r="X85" s="661"/>
      <c r="Y85" s="661"/>
      <c r="Z85" s="661"/>
      <c r="AA85" s="661"/>
      <c r="AB85" s="661"/>
      <c r="AC85" s="662"/>
      <c r="AD85" s="77" t="s">
        <v>74</v>
      </c>
      <c r="AE85" s="60" t="s">
        <v>74</v>
      </c>
      <c r="AF85" s="83" t="s">
        <v>74</v>
      </c>
      <c r="AG85" s="78" t="s">
        <v>74</v>
      </c>
      <c r="AH85" s="79" t="s">
        <v>74</v>
      </c>
      <c r="AI85" s="80" t="s">
        <v>74</v>
      </c>
      <c r="AJ85" s="79" t="s">
        <v>74</v>
      </c>
      <c r="AK85" s="82" t="s">
        <v>74</v>
      </c>
      <c r="AL85" s="221"/>
      <c r="AM85" s="222"/>
      <c r="AN85" s="222"/>
      <c r="AO85" s="222"/>
      <c r="AP85" s="222"/>
      <c r="AQ85" s="222"/>
      <c r="AR85" s="222"/>
      <c r="AS85" s="222"/>
      <c r="AT85" s="222" t="s">
        <v>213</v>
      </c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3"/>
      <c r="CB85" s="14"/>
      <c r="CC85" s="14"/>
      <c r="CD85" s="1"/>
      <c r="CE85" s="1"/>
      <c r="CF85" s="1"/>
      <c r="CG85" s="4"/>
    </row>
    <row r="86" spans="3:85" ht="21.75" customHeight="1">
      <c r="C86" s="2"/>
      <c r="D86" s="76" t="s">
        <v>176</v>
      </c>
      <c r="E86" s="660" t="s">
        <v>91</v>
      </c>
      <c r="F86" s="661"/>
      <c r="G86" s="661"/>
      <c r="H86" s="661"/>
      <c r="I86" s="661"/>
      <c r="J86" s="661"/>
      <c r="K86" s="661"/>
      <c r="L86" s="661"/>
      <c r="M86" s="661"/>
      <c r="N86" s="661"/>
      <c r="O86" s="661"/>
      <c r="P86" s="661"/>
      <c r="Q86" s="661"/>
      <c r="R86" s="661"/>
      <c r="S86" s="661"/>
      <c r="T86" s="661"/>
      <c r="U86" s="661"/>
      <c r="V86" s="661"/>
      <c r="W86" s="661"/>
      <c r="X86" s="661"/>
      <c r="Y86" s="661"/>
      <c r="Z86" s="661"/>
      <c r="AA86" s="661"/>
      <c r="AB86" s="661"/>
      <c r="AC86" s="662"/>
      <c r="AD86" s="77" t="s">
        <v>74</v>
      </c>
      <c r="AE86" s="60" t="s">
        <v>76</v>
      </c>
      <c r="AF86" s="83" t="s">
        <v>74</v>
      </c>
      <c r="AG86" s="78" t="s">
        <v>74</v>
      </c>
      <c r="AH86" s="79" t="s">
        <v>74</v>
      </c>
      <c r="AI86" s="80" t="s">
        <v>74</v>
      </c>
      <c r="AJ86" s="79" t="s">
        <v>74</v>
      </c>
      <c r="AK86" s="82" t="s">
        <v>74</v>
      </c>
      <c r="AL86" s="656">
        <v>114</v>
      </c>
      <c r="AM86" s="471"/>
      <c r="AN86" s="657"/>
      <c r="AO86" s="656">
        <f>AL86-AR86</f>
        <v>106</v>
      </c>
      <c r="AP86" s="471"/>
      <c r="AQ86" s="657"/>
      <c r="AR86" s="658">
        <f t="shared" si="4"/>
        <v>8</v>
      </c>
      <c r="AS86" s="474"/>
      <c r="AT86" s="659"/>
      <c r="AU86" s="476">
        <f t="shared" ref="AU86:AU88" si="6">AR86-AX86</f>
        <v>4</v>
      </c>
      <c r="AV86" s="477"/>
      <c r="AW86" s="478"/>
      <c r="AX86" s="471">
        <v>4</v>
      </c>
      <c r="AY86" s="471"/>
      <c r="AZ86" s="480"/>
      <c r="BA86" s="354"/>
      <c r="BB86" s="354"/>
      <c r="BC86" s="357"/>
      <c r="BD86" s="378">
        <v>4</v>
      </c>
      <c r="BE86" s="354"/>
      <c r="BF86" s="355"/>
      <c r="BG86" s="354">
        <v>4</v>
      </c>
      <c r="BH86" s="354"/>
      <c r="BI86" s="357"/>
      <c r="BJ86" s="378"/>
      <c r="BK86" s="354"/>
      <c r="BL86" s="355"/>
      <c r="BM86" s="354"/>
      <c r="BN86" s="354"/>
      <c r="BO86" s="357"/>
      <c r="BP86" s="378"/>
      <c r="BQ86" s="354"/>
      <c r="BR86" s="355"/>
      <c r="BS86" s="354"/>
      <c r="BT86" s="354"/>
      <c r="BU86" s="357"/>
      <c r="BV86" s="378"/>
      <c r="BW86" s="354"/>
      <c r="BX86" s="355"/>
      <c r="BY86" s="354"/>
      <c r="BZ86" s="354"/>
      <c r="CA86" s="357"/>
      <c r="CB86" s="14"/>
      <c r="CC86" s="14"/>
      <c r="CD86" s="1"/>
      <c r="CE86" s="1"/>
      <c r="CF86" s="1"/>
      <c r="CG86" s="4"/>
    </row>
    <row r="87" spans="3:85" ht="18" customHeight="1">
      <c r="C87" s="2"/>
      <c r="D87" s="76" t="s">
        <v>177</v>
      </c>
      <c r="E87" s="691" t="s">
        <v>89</v>
      </c>
      <c r="F87" s="661"/>
      <c r="G87" s="661"/>
      <c r="H87" s="661"/>
      <c r="I87" s="661"/>
      <c r="J87" s="661"/>
      <c r="K87" s="661"/>
      <c r="L87" s="661"/>
      <c r="M87" s="661"/>
      <c r="N87" s="661"/>
      <c r="O87" s="661"/>
      <c r="P87" s="661"/>
      <c r="Q87" s="661"/>
      <c r="R87" s="661"/>
      <c r="S87" s="661"/>
      <c r="T87" s="661"/>
      <c r="U87" s="661"/>
      <c r="V87" s="661"/>
      <c r="W87" s="661"/>
      <c r="X87" s="661"/>
      <c r="Y87" s="661"/>
      <c r="Z87" s="661"/>
      <c r="AA87" s="661"/>
      <c r="AB87" s="661"/>
      <c r="AC87" s="662"/>
      <c r="AD87" s="77" t="s">
        <v>74</v>
      </c>
      <c r="AE87" s="60" t="s">
        <v>74</v>
      </c>
      <c r="AF87" s="83" t="s">
        <v>76</v>
      </c>
      <c r="AG87" s="78" t="s">
        <v>74</v>
      </c>
      <c r="AH87" s="79" t="s">
        <v>74</v>
      </c>
      <c r="AI87" s="85" t="s">
        <v>74</v>
      </c>
      <c r="AJ87" s="79" t="s">
        <v>74</v>
      </c>
      <c r="AK87" s="82" t="s">
        <v>74</v>
      </c>
      <c r="AL87" s="470">
        <v>66</v>
      </c>
      <c r="AM87" s="471"/>
      <c r="AN87" s="472"/>
      <c r="AO87" s="656">
        <f t="shared" ref="AO87:AO88" si="7">AL87-AR87</f>
        <v>58</v>
      </c>
      <c r="AP87" s="471"/>
      <c r="AQ87" s="657"/>
      <c r="AR87" s="473">
        <f>SUM(BD87:CA87)</f>
        <v>8</v>
      </c>
      <c r="AS87" s="474"/>
      <c r="AT87" s="475"/>
      <c r="AU87" s="476">
        <f>AR87-AX87</f>
        <v>6</v>
      </c>
      <c r="AV87" s="477"/>
      <c r="AW87" s="478"/>
      <c r="AX87" s="471">
        <v>2</v>
      </c>
      <c r="AY87" s="471"/>
      <c r="AZ87" s="480"/>
      <c r="BA87" s="354"/>
      <c r="BB87" s="354"/>
      <c r="BC87" s="379"/>
      <c r="BD87" s="378"/>
      <c r="BE87" s="354"/>
      <c r="BF87" s="355"/>
      <c r="BG87" s="389"/>
      <c r="BH87" s="354"/>
      <c r="BI87" s="379"/>
      <c r="BJ87" s="378">
        <v>8</v>
      </c>
      <c r="BK87" s="354"/>
      <c r="BL87" s="355"/>
      <c r="BM87" s="354"/>
      <c r="BN87" s="354"/>
      <c r="BO87" s="379"/>
      <c r="BP87" s="378"/>
      <c r="BQ87" s="354"/>
      <c r="BR87" s="355"/>
      <c r="BS87" s="354"/>
      <c r="BT87" s="354"/>
      <c r="BU87" s="379"/>
      <c r="BV87" s="378"/>
      <c r="BW87" s="354"/>
      <c r="BX87" s="355"/>
      <c r="BY87" s="665"/>
      <c r="BZ87" s="665"/>
      <c r="CA87" s="690"/>
      <c r="CB87" s="14"/>
      <c r="CC87" s="14"/>
      <c r="CD87" s="1"/>
      <c r="CE87" s="1"/>
      <c r="CF87" s="1"/>
      <c r="CG87" s="4"/>
    </row>
    <row r="88" spans="3:85" ht="20.25" customHeight="1">
      <c r="C88" s="2"/>
      <c r="D88" s="76" t="s">
        <v>178</v>
      </c>
      <c r="E88" s="660" t="s">
        <v>92</v>
      </c>
      <c r="F88" s="661"/>
      <c r="G88" s="661"/>
      <c r="H88" s="661"/>
      <c r="I88" s="661"/>
      <c r="J88" s="661"/>
      <c r="K88" s="661"/>
      <c r="L88" s="661"/>
      <c r="M88" s="661"/>
      <c r="N88" s="661"/>
      <c r="O88" s="661"/>
      <c r="P88" s="661"/>
      <c r="Q88" s="661"/>
      <c r="R88" s="661"/>
      <c r="S88" s="661"/>
      <c r="T88" s="661"/>
      <c r="U88" s="661"/>
      <c r="V88" s="661"/>
      <c r="W88" s="661"/>
      <c r="X88" s="661"/>
      <c r="Y88" s="661"/>
      <c r="Z88" s="661"/>
      <c r="AA88" s="661"/>
      <c r="AB88" s="661"/>
      <c r="AC88" s="662"/>
      <c r="AD88" s="77" t="s">
        <v>74</v>
      </c>
      <c r="AE88" s="60" t="s">
        <v>74</v>
      </c>
      <c r="AF88" s="83" t="s">
        <v>74</v>
      </c>
      <c r="AG88" s="78" t="s">
        <v>74</v>
      </c>
      <c r="AH88" s="81" t="s">
        <v>74</v>
      </c>
      <c r="AI88" s="80" t="s">
        <v>74</v>
      </c>
      <c r="AJ88" s="81" t="s">
        <v>74</v>
      </c>
      <c r="AK88" s="82" t="s">
        <v>76</v>
      </c>
      <c r="AL88" s="656">
        <v>66</v>
      </c>
      <c r="AM88" s="471"/>
      <c r="AN88" s="657"/>
      <c r="AO88" s="656">
        <f t="shared" si="7"/>
        <v>54</v>
      </c>
      <c r="AP88" s="471"/>
      <c r="AQ88" s="657"/>
      <c r="AR88" s="658">
        <f t="shared" si="4"/>
        <v>12</v>
      </c>
      <c r="AS88" s="474"/>
      <c r="AT88" s="659"/>
      <c r="AU88" s="476">
        <f t="shared" si="6"/>
        <v>6</v>
      </c>
      <c r="AV88" s="477"/>
      <c r="AW88" s="478"/>
      <c r="AX88" s="471">
        <v>6</v>
      </c>
      <c r="AY88" s="471"/>
      <c r="AZ88" s="480"/>
      <c r="BA88" s="354"/>
      <c r="BB88" s="354"/>
      <c r="BC88" s="354"/>
      <c r="BD88" s="378"/>
      <c r="BE88" s="354"/>
      <c r="BF88" s="355"/>
      <c r="BG88" s="354"/>
      <c r="BH88" s="354"/>
      <c r="BI88" s="357"/>
      <c r="BJ88" s="378"/>
      <c r="BK88" s="354"/>
      <c r="BL88" s="355"/>
      <c r="BM88" s="354"/>
      <c r="BN88" s="354"/>
      <c r="BO88" s="354"/>
      <c r="BP88" s="378"/>
      <c r="BQ88" s="354"/>
      <c r="BR88" s="355"/>
      <c r="BS88" s="354"/>
      <c r="BT88" s="354"/>
      <c r="BU88" s="357"/>
      <c r="BV88" s="378">
        <v>6</v>
      </c>
      <c r="BW88" s="354"/>
      <c r="BX88" s="355"/>
      <c r="BY88" s="354">
        <v>6</v>
      </c>
      <c r="BZ88" s="354"/>
      <c r="CA88" s="357"/>
      <c r="CB88" s="14"/>
      <c r="CC88" s="14"/>
      <c r="CD88" s="1"/>
      <c r="CE88" s="1"/>
      <c r="CF88" s="1"/>
      <c r="CG88" s="4"/>
    </row>
    <row r="89" spans="3:85" ht="15.75" customHeight="1">
      <c r="C89" s="2"/>
      <c r="D89" s="71" t="s">
        <v>93</v>
      </c>
      <c r="E89" s="678" t="s">
        <v>193</v>
      </c>
      <c r="F89" s="679"/>
      <c r="G89" s="679"/>
      <c r="H89" s="679"/>
      <c r="I89" s="679"/>
      <c r="J89" s="679"/>
      <c r="K89" s="679"/>
      <c r="L89" s="679"/>
      <c r="M89" s="679"/>
      <c r="N89" s="679"/>
      <c r="O89" s="679"/>
      <c r="P89" s="679"/>
      <c r="Q89" s="679"/>
      <c r="R89" s="679"/>
      <c r="S89" s="679"/>
      <c r="T89" s="679"/>
      <c r="U89" s="679"/>
      <c r="V89" s="679"/>
      <c r="W89" s="679"/>
      <c r="X89" s="679"/>
      <c r="Y89" s="679"/>
      <c r="Z89" s="679"/>
      <c r="AA89" s="679"/>
      <c r="AB89" s="679"/>
      <c r="AC89" s="680"/>
      <c r="AD89" s="86"/>
      <c r="AE89" s="87"/>
      <c r="AF89" s="87"/>
      <c r="AG89" s="87"/>
      <c r="AH89" s="87"/>
      <c r="AI89" s="87"/>
      <c r="AJ89" s="87"/>
      <c r="AK89" s="88"/>
      <c r="AL89" s="681">
        <f>SUM(AL90:AN91)</f>
        <v>285</v>
      </c>
      <c r="AM89" s="675"/>
      <c r="AN89" s="677"/>
      <c r="AO89" s="681">
        <f t="shared" ref="AO89" si="8">SUM(AO90:AQ91)</f>
        <v>259</v>
      </c>
      <c r="AP89" s="675"/>
      <c r="AQ89" s="677"/>
      <c r="AR89" s="681">
        <f t="shared" ref="AR89" si="9">SUM(AR90:AT91)</f>
        <v>26</v>
      </c>
      <c r="AS89" s="675"/>
      <c r="AT89" s="677"/>
      <c r="AU89" s="674">
        <f t="shared" ref="AU89" si="10">SUM(AU90:AW91)</f>
        <v>4</v>
      </c>
      <c r="AV89" s="675"/>
      <c r="AW89" s="676"/>
      <c r="AX89" s="675">
        <f t="shared" ref="AX89" si="11">SUM(AX90:AZ91)</f>
        <v>22</v>
      </c>
      <c r="AY89" s="675"/>
      <c r="AZ89" s="676"/>
      <c r="BA89" s="675">
        <f t="shared" ref="BA89" si="12">SUM(BA90:BC91)</f>
        <v>0</v>
      </c>
      <c r="BB89" s="675"/>
      <c r="BC89" s="677"/>
      <c r="BD89" s="674">
        <f t="shared" ref="BD89" si="13">SUM(BD90:BF91)</f>
        <v>6</v>
      </c>
      <c r="BE89" s="675"/>
      <c r="BF89" s="676"/>
      <c r="BG89" s="675">
        <f t="shared" ref="BG89" si="14">SUM(BG90:BI91)</f>
        <v>6</v>
      </c>
      <c r="BH89" s="675"/>
      <c r="BI89" s="677"/>
      <c r="BJ89" s="674">
        <f>SUM(BJ90:BL91)</f>
        <v>2</v>
      </c>
      <c r="BK89" s="675"/>
      <c r="BL89" s="676"/>
      <c r="BM89" s="675">
        <f t="shared" ref="BM89" si="15">SUM(BM90:BO91)</f>
        <v>2</v>
      </c>
      <c r="BN89" s="675"/>
      <c r="BO89" s="677"/>
      <c r="BP89" s="674">
        <f t="shared" ref="BP89" si="16">SUM(BP90:BR91)</f>
        <v>2</v>
      </c>
      <c r="BQ89" s="675"/>
      <c r="BR89" s="676"/>
      <c r="BS89" s="675">
        <f t="shared" ref="BS89" si="17">SUM(BS90:BU91)</f>
        <v>2</v>
      </c>
      <c r="BT89" s="675"/>
      <c r="BU89" s="677"/>
      <c r="BV89" s="674">
        <f t="shared" ref="BV89" si="18">SUM(BV90:BX91)</f>
        <v>2</v>
      </c>
      <c r="BW89" s="675"/>
      <c r="BX89" s="676"/>
      <c r="BY89" s="675">
        <f t="shared" ref="BY89" si="19">SUM(BY90:CA91)</f>
        <v>4</v>
      </c>
      <c r="BZ89" s="675"/>
      <c r="CA89" s="677"/>
      <c r="CB89" s="75"/>
      <c r="CC89" s="259"/>
      <c r="CD89" s="1"/>
      <c r="CE89" s="1"/>
      <c r="CF89" s="1"/>
      <c r="CG89" s="4"/>
    </row>
    <row r="90" spans="3:85" ht="25.5" customHeight="1">
      <c r="C90" s="2"/>
      <c r="D90" s="76" t="s">
        <v>94</v>
      </c>
      <c r="E90" s="660" t="s">
        <v>95</v>
      </c>
      <c r="F90" s="661"/>
      <c r="G90" s="661"/>
      <c r="H90" s="661"/>
      <c r="I90" s="661"/>
      <c r="J90" s="661"/>
      <c r="K90" s="661"/>
      <c r="L90" s="661"/>
      <c r="M90" s="661"/>
      <c r="N90" s="661"/>
      <c r="O90" s="661"/>
      <c r="P90" s="661"/>
      <c r="Q90" s="661"/>
      <c r="R90" s="661"/>
      <c r="S90" s="661"/>
      <c r="T90" s="661"/>
      <c r="U90" s="661"/>
      <c r="V90" s="661"/>
      <c r="W90" s="661"/>
      <c r="X90" s="661"/>
      <c r="Y90" s="661"/>
      <c r="Z90" s="661"/>
      <c r="AA90" s="661"/>
      <c r="AB90" s="661"/>
      <c r="AC90" s="662"/>
      <c r="AD90" s="89" t="s">
        <v>74</v>
      </c>
      <c r="AE90" s="90" t="s">
        <v>76</v>
      </c>
      <c r="AF90" s="91" t="s">
        <v>74</v>
      </c>
      <c r="AG90" s="92" t="s">
        <v>74</v>
      </c>
      <c r="AH90" s="93" t="s">
        <v>74</v>
      </c>
      <c r="AI90" s="94" t="s">
        <v>74</v>
      </c>
      <c r="AJ90" s="93" t="s">
        <v>74</v>
      </c>
      <c r="AK90" s="95" t="s">
        <v>74</v>
      </c>
      <c r="AL90" s="656">
        <v>114</v>
      </c>
      <c r="AM90" s="471"/>
      <c r="AN90" s="657"/>
      <c r="AO90" s="656">
        <f>AL90-AR90</f>
        <v>106</v>
      </c>
      <c r="AP90" s="471"/>
      <c r="AQ90" s="657"/>
      <c r="AR90" s="658">
        <f>SUM(BD90:CA90)</f>
        <v>8</v>
      </c>
      <c r="AS90" s="474"/>
      <c r="AT90" s="659"/>
      <c r="AU90" s="476">
        <f>AR90-AX90</f>
        <v>2</v>
      </c>
      <c r="AV90" s="477"/>
      <c r="AW90" s="478"/>
      <c r="AX90" s="471">
        <v>6</v>
      </c>
      <c r="AY90" s="471"/>
      <c r="AZ90" s="480"/>
      <c r="BA90" s="354"/>
      <c r="BB90" s="354"/>
      <c r="BC90" s="354"/>
      <c r="BD90" s="378">
        <v>4</v>
      </c>
      <c r="BE90" s="354"/>
      <c r="BF90" s="355"/>
      <c r="BG90" s="354">
        <v>4</v>
      </c>
      <c r="BH90" s="354"/>
      <c r="BI90" s="357"/>
      <c r="BJ90" s="378"/>
      <c r="BK90" s="354"/>
      <c r="BL90" s="355"/>
      <c r="BM90" s="688"/>
      <c r="BN90" s="688"/>
      <c r="BO90" s="689"/>
      <c r="BP90" s="378"/>
      <c r="BQ90" s="354"/>
      <c r="BR90" s="355"/>
      <c r="BS90" s="354"/>
      <c r="BT90" s="354"/>
      <c r="BU90" s="357"/>
      <c r="BV90" s="378"/>
      <c r="BW90" s="354"/>
      <c r="BX90" s="355"/>
      <c r="BY90" s="685"/>
      <c r="BZ90" s="685"/>
      <c r="CA90" s="686"/>
      <c r="CB90" s="14"/>
      <c r="CC90" s="14"/>
      <c r="CD90" s="1"/>
      <c r="CE90" s="1"/>
      <c r="CF90" s="1"/>
      <c r="CG90" s="4"/>
    </row>
    <row r="91" spans="3:85" ht="28.5" customHeight="1">
      <c r="C91" s="2"/>
      <c r="D91" s="76" t="s">
        <v>96</v>
      </c>
      <c r="E91" s="687" t="s">
        <v>97</v>
      </c>
      <c r="F91" s="620"/>
      <c r="G91" s="620"/>
      <c r="H91" s="620"/>
      <c r="I91" s="620"/>
      <c r="J91" s="620"/>
      <c r="K91" s="620"/>
      <c r="L91" s="620"/>
      <c r="M91" s="620"/>
      <c r="N91" s="620"/>
      <c r="O91" s="620"/>
      <c r="P91" s="620"/>
      <c r="Q91" s="620"/>
      <c r="R91" s="620"/>
      <c r="S91" s="620"/>
      <c r="T91" s="620"/>
      <c r="U91" s="620"/>
      <c r="V91" s="620"/>
      <c r="W91" s="620"/>
      <c r="X91" s="620"/>
      <c r="Y91" s="620"/>
      <c r="Z91" s="620"/>
      <c r="AA91" s="620"/>
      <c r="AB91" s="620"/>
      <c r="AC91" s="621"/>
      <c r="AD91" s="89" t="s">
        <v>74</v>
      </c>
      <c r="AE91" s="90" t="s">
        <v>74</v>
      </c>
      <c r="AF91" s="91" t="s">
        <v>74</v>
      </c>
      <c r="AG91" s="63" t="s">
        <v>74</v>
      </c>
      <c r="AH91" s="93" t="s">
        <v>74</v>
      </c>
      <c r="AI91" s="94" t="s">
        <v>74</v>
      </c>
      <c r="AJ91" s="96" t="s">
        <v>74</v>
      </c>
      <c r="AK91" s="97" t="s">
        <v>76</v>
      </c>
      <c r="AL91" s="656">
        <v>171</v>
      </c>
      <c r="AM91" s="471"/>
      <c r="AN91" s="657"/>
      <c r="AO91" s="656">
        <f>AL91-AR91</f>
        <v>153</v>
      </c>
      <c r="AP91" s="471"/>
      <c r="AQ91" s="657"/>
      <c r="AR91" s="658">
        <f>SUM(BD91:CA91)</f>
        <v>18</v>
      </c>
      <c r="AS91" s="474"/>
      <c r="AT91" s="659"/>
      <c r="AU91" s="476">
        <f>AR91-AX91</f>
        <v>2</v>
      </c>
      <c r="AV91" s="477"/>
      <c r="AW91" s="478"/>
      <c r="AX91" s="471">
        <v>16</v>
      </c>
      <c r="AY91" s="471"/>
      <c r="AZ91" s="480"/>
      <c r="BA91" s="354"/>
      <c r="BB91" s="354"/>
      <c r="BC91" s="354"/>
      <c r="BD91" s="378">
        <v>2</v>
      </c>
      <c r="BE91" s="354"/>
      <c r="BF91" s="355"/>
      <c r="BG91" s="354">
        <v>2</v>
      </c>
      <c r="BH91" s="354"/>
      <c r="BI91" s="357"/>
      <c r="BJ91" s="378">
        <v>2</v>
      </c>
      <c r="BK91" s="354"/>
      <c r="BL91" s="355"/>
      <c r="BM91" s="354">
        <v>2</v>
      </c>
      <c r="BN91" s="354"/>
      <c r="BO91" s="354"/>
      <c r="BP91" s="378">
        <v>2</v>
      </c>
      <c r="BQ91" s="354"/>
      <c r="BR91" s="355"/>
      <c r="BS91" s="354">
        <v>2</v>
      </c>
      <c r="BT91" s="354"/>
      <c r="BU91" s="357"/>
      <c r="BV91" s="378">
        <v>2</v>
      </c>
      <c r="BW91" s="354"/>
      <c r="BX91" s="355"/>
      <c r="BY91" s="354">
        <v>4</v>
      </c>
      <c r="BZ91" s="354"/>
      <c r="CA91" s="357"/>
      <c r="CB91" s="14"/>
      <c r="CC91" s="14"/>
      <c r="CD91" s="1"/>
      <c r="CE91" s="1"/>
      <c r="CF91" s="1"/>
      <c r="CG91" s="4"/>
    </row>
    <row r="92" spans="3:85" ht="15.75" customHeight="1">
      <c r="C92" s="2"/>
      <c r="D92" s="71" t="s">
        <v>98</v>
      </c>
      <c r="E92" s="678" t="s">
        <v>99</v>
      </c>
      <c r="F92" s="679"/>
      <c r="G92" s="679"/>
      <c r="H92" s="679"/>
      <c r="I92" s="679"/>
      <c r="J92" s="679"/>
      <c r="K92" s="679"/>
      <c r="L92" s="679"/>
      <c r="M92" s="679"/>
      <c r="N92" s="679"/>
      <c r="O92" s="679"/>
      <c r="P92" s="679"/>
      <c r="Q92" s="679"/>
      <c r="R92" s="679"/>
      <c r="S92" s="679"/>
      <c r="T92" s="679"/>
      <c r="U92" s="679"/>
      <c r="V92" s="679"/>
      <c r="W92" s="679"/>
      <c r="X92" s="679"/>
      <c r="Y92" s="679"/>
      <c r="Z92" s="679"/>
      <c r="AA92" s="679"/>
      <c r="AB92" s="679"/>
      <c r="AC92" s="680"/>
      <c r="AD92" s="86"/>
      <c r="AE92" s="87"/>
      <c r="AF92" s="87"/>
      <c r="AG92" s="87"/>
      <c r="AH92" s="87"/>
      <c r="AI92" s="87"/>
      <c r="AJ92" s="87"/>
      <c r="AK92" s="88"/>
      <c r="AL92" s="681">
        <f>AL93+AL107</f>
        <v>3990</v>
      </c>
      <c r="AM92" s="675"/>
      <c r="AN92" s="677"/>
      <c r="AO92" s="681">
        <f t="shared" ref="AO92" si="20">AO93+AO107</f>
        <v>3482</v>
      </c>
      <c r="AP92" s="675"/>
      <c r="AQ92" s="677"/>
      <c r="AR92" s="681">
        <f t="shared" ref="AR92" si="21">AR93+AR107</f>
        <v>508</v>
      </c>
      <c r="AS92" s="675"/>
      <c r="AT92" s="677"/>
      <c r="AU92" s="674">
        <f t="shared" ref="AU92" si="22">AU93+AU107</f>
        <v>270</v>
      </c>
      <c r="AV92" s="675"/>
      <c r="AW92" s="676"/>
      <c r="AX92" s="675">
        <f t="shared" ref="AX92" si="23">AX93+AX107</f>
        <v>226</v>
      </c>
      <c r="AY92" s="675"/>
      <c r="AZ92" s="676"/>
      <c r="BA92" s="675">
        <f t="shared" ref="BA92" si="24">BA93+BA107</f>
        <v>12</v>
      </c>
      <c r="BB92" s="675"/>
      <c r="BC92" s="677"/>
      <c r="BD92" s="674">
        <f t="shared" ref="BD92" si="25">BD93+BD107</f>
        <v>74</v>
      </c>
      <c r="BE92" s="675"/>
      <c r="BF92" s="676"/>
      <c r="BG92" s="675">
        <f t="shared" ref="BG92" si="26">BG93+BG107</f>
        <v>50</v>
      </c>
      <c r="BH92" s="675"/>
      <c r="BI92" s="677"/>
      <c r="BJ92" s="674">
        <f t="shared" ref="BJ92" si="27">BJ93+BJ107</f>
        <v>78</v>
      </c>
      <c r="BK92" s="675"/>
      <c r="BL92" s="676"/>
      <c r="BM92" s="675">
        <f t="shared" ref="BM92" si="28">BM93+BM107</f>
        <v>58</v>
      </c>
      <c r="BN92" s="675"/>
      <c r="BO92" s="677"/>
      <c r="BP92" s="674">
        <f t="shared" ref="BP92" si="29">BP93+BP107</f>
        <v>68</v>
      </c>
      <c r="BQ92" s="675"/>
      <c r="BR92" s="676"/>
      <c r="BS92" s="675">
        <f t="shared" ref="BS92" si="30">BS93+BS107</f>
        <v>64</v>
      </c>
      <c r="BT92" s="675"/>
      <c r="BU92" s="677"/>
      <c r="BV92" s="674">
        <f t="shared" ref="BV92" si="31">BV93+BV107</f>
        <v>58</v>
      </c>
      <c r="BW92" s="675"/>
      <c r="BX92" s="676"/>
      <c r="BY92" s="675">
        <f t="shared" ref="BY92" si="32">BY93+BY107</f>
        <v>58</v>
      </c>
      <c r="BZ92" s="675"/>
      <c r="CA92" s="677"/>
      <c r="CB92" s="75"/>
      <c r="CC92" s="259"/>
      <c r="CD92" s="1"/>
      <c r="CE92" s="1"/>
      <c r="CF92" s="1"/>
      <c r="CG92" s="4"/>
    </row>
    <row r="93" spans="3:85" ht="15.75" customHeight="1">
      <c r="C93" s="2"/>
      <c r="D93" s="71" t="s">
        <v>100</v>
      </c>
      <c r="E93" s="678" t="s">
        <v>174</v>
      </c>
      <c r="F93" s="679"/>
      <c r="G93" s="679"/>
      <c r="H93" s="679"/>
      <c r="I93" s="679"/>
      <c r="J93" s="679"/>
      <c r="K93" s="679"/>
      <c r="L93" s="679"/>
      <c r="M93" s="679"/>
      <c r="N93" s="679"/>
      <c r="O93" s="679"/>
      <c r="P93" s="679"/>
      <c r="Q93" s="679"/>
      <c r="R93" s="679"/>
      <c r="S93" s="679"/>
      <c r="T93" s="679"/>
      <c r="U93" s="679"/>
      <c r="V93" s="679"/>
      <c r="W93" s="679"/>
      <c r="X93" s="679"/>
      <c r="Y93" s="679"/>
      <c r="Z93" s="679"/>
      <c r="AA93" s="679"/>
      <c r="AB93" s="679"/>
      <c r="AC93" s="680"/>
      <c r="AD93" s="86"/>
      <c r="AE93" s="87"/>
      <c r="AF93" s="87"/>
      <c r="AG93" s="87"/>
      <c r="AH93" s="87"/>
      <c r="AI93" s="87"/>
      <c r="AJ93" s="87"/>
      <c r="AK93" s="88"/>
      <c r="AL93" s="681">
        <f>SUM(AL94:AN106)</f>
        <v>1479</v>
      </c>
      <c r="AM93" s="675"/>
      <c r="AN93" s="677"/>
      <c r="AO93" s="681">
        <f t="shared" ref="AO93" si="33">SUM(AO94:AQ106)</f>
        <v>1313</v>
      </c>
      <c r="AP93" s="675"/>
      <c r="AQ93" s="677"/>
      <c r="AR93" s="681">
        <f t="shared" ref="AR93" si="34">SUM(AR94:AT106)</f>
        <v>166</v>
      </c>
      <c r="AS93" s="675"/>
      <c r="AT93" s="677"/>
      <c r="AU93" s="682">
        <f t="shared" ref="AU93" si="35">SUM(AU94:AW106)</f>
        <v>86</v>
      </c>
      <c r="AV93" s="683"/>
      <c r="AW93" s="683"/>
      <c r="AX93" s="683">
        <f t="shared" ref="AX93" si="36">SUM(AX94:AZ106)</f>
        <v>68</v>
      </c>
      <c r="AY93" s="683"/>
      <c r="AZ93" s="683"/>
      <c r="BA93" s="683">
        <f t="shared" ref="BA93" si="37">SUM(BA94:BC106)</f>
        <v>12</v>
      </c>
      <c r="BB93" s="683"/>
      <c r="BC93" s="684"/>
      <c r="BD93" s="674">
        <f t="shared" ref="BD93" si="38">SUM(BD94:BF106)</f>
        <v>36</v>
      </c>
      <c r="BE93" s="675"/>
      <c r="BF93" s="676"/>
      <c r="BG93" s="675">
        <f t="shared" ref="BG93" si="39">SUM(BG94:BI106)</f>
        <v>26</v>
      </c>
      <c r="BH93" s="675"/>
      <c r="BI93" s="677"/>
      <c r="BJ93" s="674">
        <f t="shared" ref="BJ93" si="40">SUM(BJ94:BL106)</f>
        <v>12</v>
      </c>
      <c r="BK93" s="675"/>
      <c r="BL93" s="676"/>
      <c r="BM93" s="675">
        <f t="shared" ref="BM93" si="41">SUM(BM94:BO106)</f>
        <v>16</v>
      </c>
      <c r="BN93" s="675"/>
      <c r="BO93" s="677"/>
      <c r="BP93" s="674">
        <f t="shared" ref="BP93" si="42">SUM(BP94:BR106)</f>
        <v>12</v>
      </c>
      <c r="BQ93" s="675"/>
      <c r="BR93" s="676"/>
      <c r="BS93" s="675">
        <f t="shared" ref="BS93" si="43">SUM(BS94:BU106)</f>
        <v>18</v>
      </c>
      <c r="BT93" s="675"/>
      <c r="BU93" s="677"/>
      <c r="BV93" s="674">
        <f t="shared" ref="BV93" si="44">SUM(BV94:BX106)</f>
        <v>24</v>
      </c>
      <c r="BW93" s="675"/>
      <c r="BX93" s="676"/>
      <c r="BY93" s="675">
        <f t="shared" ref="BY93" si="45">SUM(BY94:CA106)</f>
        <v>22</v>
      </c>
      <c r="BZ93" s="675"/>
      <c r="CA93" s="677"/>
      <c r="CB93" s="75"/>
      <c r="CC93" s="259"/>
      <c r="CD93" s="1"/>
      <c r="CE93" s="1"/>
      <c r="CF93" s="1"/>
      <c r="CG93" s="4"/>
    </row>
    <row r="94" spans="3:85" ht="18" customHeight="1">
      <c r="C94" s="2"/>
      <c r="D94" s="76" t="s">
        <v>101</v>
      </c>
      <c r="E94" s="660" t="s">
        <v>102</v>
      </c>
      <c r="F94" s="661"/>
      <c r="G94" s="661"/>
      <c r="H94" s="661"/>
      <c r="I94" s="661"/>
      <c r="J94" s="661"/>
      <c r="K94" s="661"/>
      <c r="L94" s="661"/>
      <c r="M94" s="661"/>
      <c r="N94" s="661"/>
      <c r="O94" s="661"/>
      <c r="P94" s="661"/>
      <c r="Q94" s="661"/>
      <c r="R94" s="661"/>
      <c r="S94" s="661"/>
      <c r="T94" s="661"/>
      <c r="U94" s="661"/>
      <c r="V94" s="661"/>
      <c r="W94" s="661"/>
      <c r="X94" s="661"/>
      <c r="Y94" s="661"/>
      <c r="Z94" s="661"/>
      <c r="AA94" s="661"/>
      <c r="AB94" s="661"/>
      <c r="AC94" s="662"/>
      <c r="AD94" s="77" t="s">
        <v>76</v>
      </c>
      <c r="AE94" s="60" t="s">
        <v>40</v>
      </c>
      <c r="AF94" s="98" t="s">
        <v>74</v>
      </c>
      <c r="AG94" s="99" t="s">
        <v>74</v>
      </c>
      <c r="AH94" s="98" t="s">
        <v>74</v>
      </c>
      <c r="AI94" s="99" t="s">
        <v>74</v>
      </c>
      <c r="AJ94" s="100" t="s">
        <v>74</v>
      </c>
      <c r="AK94" s="99" t="s">
        <v>74</v>
      </c>
      <c r="AL94" s="656">
        <v>177</v>
      </c>
      <c r="AM94" s="471"/>
      <c r="AN94" s="657"/>
      <c r="AO94" s="656">
        <f>AL94-AR94</f>
        <v>161</v>
      </c>
      <c r="AP94" s="471"/>
      <c r="AQ94" s="657"/>
      <c r="AR94" s="658">
        <f>SUM(BD94:CA94)</f>
        <v>16</v>
      </c>
      <c r="AS94" s="474"/>
      <c r="AT94" s="659"/>
      <c r="AU94" s="476">
        <f>AR94-AX94</f>
        <v>12</v>
      </c>
      <c r="AV94" s="477"/>
      <c r="AW94" s="478"/>
      <c r="AX94" s="471">
        <v>4</v>
      </c>
      <c r="AY94" s="471"/>
      <c r="AZ94" s="480"/>
      <c r="BA94" s="354"/>
      <c r="BB94" s="354"/>
      <c r="BC94" s="354"/>
      <c r="BD94" s="378">
        <v>10</v>
      </c>
      <c r="BE94" s="354"/>
      <c r="BF94" s="355"/>
      <c r="BG94" s="354">
        <v>6</v>
      </c>
      <c r="BH94" s="354"/>
      <c r="BI94" s="357"/>
      <c r="BJ94" s="378"/>
      <c r="BK94" s="354"/>
      <c r="BL94" s="355"/>
      <c r="BM94" s="354"/>
      <c r="BN94" s="354"/>
      <c r="BO94" s="354"/>
      <c r="BP94" s="378"/>
      <c r="BQ94" s="354"/>
      <c r="BR94" s="355"/>
      <c r="BS94" s="354"/>
      <c r="BT94" s="354"/>
      <c r="BU94" s="357"/>
      <c r="BV94" s="378"/>
      <c r="BW94" s="354"/>
      <c r="BX94" s="355"/>
      <c r="BY94" s="665"/>
      <c r="BZ94" s="665"/>
      <c r="CA94" s="666"/>
      <c r="CB94" s="14"/>
      <c r="CC94" s="14"/>
      <c r="CD94" s="1"/>
      <c r="CE94" s="1"/>
      <c r="CF94" s="1"/>
      <c r="CG94" s="4"/>
    </row>
    <row r="95" spans="3:85" ht="18" customHeight="1">
      <c r="C95" s="2"/>
      <c r="D95" s="76" t="s">
        <v>103</v>
      </c>
      <c r="E95" s="660" t="s">
        <v>104</v>
      </c>
      <c r="F95" s="661"/>
      <c r="G95" s="661"/>
      <c r="H95" s="661"/>
      <c r="I95" s="661"/>
      <c r="J95" s="661"/>
      <c r="K95" s="661"/>
      <c r="L95" s="661"/>
      <c r="M95" s="661"/>
      <c r="N95" s="661"/>
      <c r="O95" s="661"/>
      <c r="P95" s="661"/>
      <c r="Q95" s="661"/>
      <c r="R95" s="661"/>
      <c r="S95" s="661"/>
      <c r="T95" s="661"/>
      <c r="U95" s="661"/>
      <c r="V95" s="661"/>
      <c r="W95" s="661"/>
      <c r="X95" s="661"/>
      <c r="Y95" s="661"/>
      <c r="Z95" s="661"/>
      <c r="AA95" s="661"/>
      <c r="AB95" s="661"/>
      <c r="AC95" s="662"/>
      <c r="AD95" s="77" t="s">
        <v>74</v>
      </c>
      <c r="AE95" s="60" t="s">
        <v>74</v>
      </c>
      <c r="AF95" s="98" t="s">
        <v>76</v>
      </c>
      <c r="AG95" s="99" t="s">
        <v>40</v>
      </c>
      <c r="AH95" s="98" t="s">
        <v>74</v>
      </c>
      <c r="AI95" s="99" t="s">
        <v>74</v>
      </c>
      <c r="AJ95" s="100" t="s">
        <v>74</v>
      </c>
      <c r="AK95" s="99" t="s">
        <v>74</v>
      </c>
      <c r="AL95" s="656">
        <v>144</v>
      </c>
      <c r="AM95" s="471"/>
      <c r="AN95" s="657"/>
      <c r="AO95" s="656">
        <f t="shared" ref="AO95:AO106" si="46">AL95-AR95</f>
        <v>132</v>
      </c>
      <c r="AP95" s="471"/>
      <c r="AQ95" s="657"/>
      <c r="AR95" s="658">
        <f t="shared" ref="AR95:AR106" si="47">SUM(BD95:CA95)</f>
        <v>12</v>
      </c>
      <c r="AS95" s="474"/>
      <c r="AT95" s="659"/>
      <c r="AU95" s="476">
        <f t="shared" ref="AU95:AU106" si="48">AR95-AX95</f>
        <v>8</v>
      </c>
      <c r="AV95" s="477"/>
      <c r="AW95" s="478"/>
      <c r="AX95" s="471">
        <v>4</v>
      </c>
      <c r="AY95" s="471"/>
      <c r="AZ95" s="480"/>
      <c r="BA95" s="354"/>
      <c r="BB95" s="354"/>
      <c r="BC95" s="354"/>
      <c r="BD95" s="378"/>
      <c r="BE95" s="354"/>
      <c r="BF95" s="355"/>
      <c r="BG95" s="354"/>
      <c r="BH95" s="354"/>
      <c r="BI95" s="357"/>
      <c r="BJ95" s="378">
        <v>8</v>
      </c>
      <c r="BK95" s="354"/>
      <c r="BL95" s="355"/>
      <c r="BM95" s="354">
        <v>4</v>
      </c>
      <c r="BN95" s="354"/>
      <c r="BO95" s="354"/>
      <c r="BP95" s="378"/>
      <c r="BQ95" s="354"/>
      <c r="BR95" s="355"/>
      <c r="BS95" s="354"/>
      <c r="BT95" s="354"/>
      <c r="BU95" s="357"/>
      <c r="BV95" s="378"/>
      <c r="BW95" s="354"/>
      <c r="BX95" s="355"/>
      <c r="BY95" s="665"/>
      <c r="BZ95" s="665"/>
      <c r="CA95" s="666"/>
      <c r="CB95" s="14"/>
      <c r="CC95" s="14"/>
      <c r="CD95" s="1"/>
      <c r="CE95" s="1"/>
      <c r="CF95" s="1"/>
      <c r="CG95" s="4"/>
    </row>
    <row r="96" spans="3:85" ht="18" customHeight="1">
      <c r="C96" s="2"/>
      <c r="D96" s="76" t="s">
        <v>105</v>
      </c>
      <c r="E96" s="660" t="s">
        <v>106</v>
      </c>
      <c r="F96" s="661"/>
      <c r="G96" s="661"/>
      <c r="H96" s="661"/>
      <c r="I96" s="661"/>
      <c r="J96" s="661"/>
      <c r="K96" s="661"/>
      <c r="L96" s="661"/>
      <c r="M96" s="661"/>
      <c r="N96" s="661"/>
      <c r="O96" s="661"/>
      <c r="P96" s="661"/>
      <c r="Q96" s="661"/>
      <c r="R96" s="661"/>
      <c r="S96" s="661"/>
      <c r="T96" s="661"/>
      <c r="U96" s="661"/>
      <c r="V96" s="661"/>
      <c r="W96" s="661"/>
      <c r="X96" s="661"/>
      <c r="Y96" s="661"/>
      <c r="Z96" s="661"/>
      <c r="AA96" s="661"/>
      <c r="AB96" s="661"/>
      <c r="AC96" s="662"/>
      <c r="AD96" s="77" t="s">
        <v>74</v>
      </c>
      <c r="AE96" s="60" t="s">
        <v>74</v>
      </c>
      <c r="AF96" s="98" t="s">
        <v>74</v>
      </c>
      <c r="AG96" s="99" t="s">
        <v>74</v>
      </c>
      <c r="AH96" s="98" t="s">
        <v>74</v>
      </c>
      <c r="AI96" s="101" t="s">
        <v>76</v>
      </c>
      <c r="AJ96" s="100" t="s">
        <v>74</v>
      </c>
      <c r="AK96" s="99" t="s">
        <v>74</v>
      </c>
      <c r="AL96" s="656">
        <v>66</v>
      </c>
      <c r="AM96" s="471"/>
      <c r="AN96" s="657"/>
      <c r="AO96" s="656">
        <f t="shared" si="46"/>
        <v>56</v>
      </c>
      <c r="AP96" s="471"/>
      <c r="AQ96" s="657"/>
      <c r="AR96" s="658">
        <f t="shared" si="47"/>
        <v>10</v>
      </c>
      <c r="AS96" s="474"/>
      <c r="AT96" s="659"/>
      <c r="AU96" s="476">
        <f t="shared" si="48"/>
        <v>6</v>
      </c>
      <c r="AV96" s="477"/>
      <c r="AW96" s="478"/>
      <c r="AX96" s="471">
        <v>4</v>
      </c>
      <c r="AY96" s="471"/>
      <c r="AZ96" s="480"/>
      <c r="BA96" s="354"/>
      <c r="BB96" s="354"/>
      <c r="BC96" s="354"/>
      <c r="BD96" s="378"/>
      <c r="BE96" s="354"/>
      <c r="BF96" s="355"/>
      <c r="BG96" s="354"/>
      <c r="BH96" s="354"/>
      <c r="BI96" s="357"/>
      <c r="BJ96" s="378"/>
      <c r="BK96" s="354"/>
      <c r="BL96" s="355"/>
      <c r="BM96" s="354"/>
      <c r="BN96" s="354"/>
      <c r="BO96" s="354"/>
      <c r="BP96" s="378">
        <v>4</v>
      </c>
      <c r="BQ96" s="354"/>
      <c r="BR96" s="355"/>
      <c r="BS96" s="354">
        <v>6</v>
      </c>
      <c r="BT96" s="354"/>
      <c r="BU96" s="357"/>
      <c r="BV96" s="378"/>
      <c r="BW96" s="354"/>
      <c r="BX96" s="355"/>
      <c r="BY96" s="665"/>
      <c r="BZ96" s="665"/>
      <c r="CA96" s="666"/>
      <c r="CB96" s="14"/>
      <c r="CC96" s="14"/>
      <c r="CD96" s="1"/>
      <c r="CE96" s="1"/>
      <c r="CF96" s="1"/>
      <c r="CG96" s="4"/>
    </row>
    <row r="97" spans="3:85" ht="18">
      <c r="C97" s="2"/>
      <c r="D97" s="76" t="s">
        <v>107</v>
      </c>
      <c r="E97" s="671" t="s">
        <v>108</v>
      </c>
      <c r="F97" s="672"/>
      <c r="G97" s="672"/>
      <c r="H97" s="672"/>
      <c r="I97" s="672"/>
      <c r="J97" s="672"/>
      <c r="K97" s="672"/>
      <c r="L97" s="672"/>
      <c r="M97" s="672"/>
      <c r="N97" s="672"/>
      <c r="O97" s="672"/>
      <c r="P97" s="672"/>
      <c r="Q97" s="672"/>
      <c r="R97" s="672"/>
      <c r="S97" s="672"/>
      <c r="T97" s="672"/>
      <c r="U97" s="672"/>
      <c r="V97" s="672"/>
      <c r="W97" s="672"/>
      <c r="X97" s="672"/>
      <c r="Y97" s="672"/>
      <c r="Z97" s="672"/>
      <c r="AA97" s="672"/>
      <c r="AB97" s="672"/>
      <c r="AC97" s="673"/>
      <c r="AD97" s="77" t="s">
        <v>74</v>
      </c>
      <c r="AE97" s="60" t="s">
        <v>74</v>
      </c>
      <c r="AF97" s="98" t="s">
        <v>74</v>
      </c>
      <c r="AG97" s="99" t="s">
        <v>74</v>
      </c>
      <c r="AH97" s="98" t="s">
        <v>74</v>
      </c>
      <c r="AI97" s="99" t="s">
        <v>74</v>
      </c>
      <c r="AJ97" s="100" t="s">
        <v>76</v>
      </c>
      <c r="AK97" s="102" t="s">
        <v>40</v>
      </c>
      <c r="AL97" s="656">
        <v>132</v>
      </c>
      <c r="AM97" s="471"/>
      <c r="AN97" s="657"/>
      <c r="AO97" s="656">
        <f t="shared" si="46"/>
        <v>118</v>
      </c>
      <c r="AP97" s="471"/>
      <c r="AQ97" s="657"/>
      <c r="AR97" s="658">
        <f t="shared" si="47"/>
        <v>14</v>
      </c>
      <c r="AS97" s="474"/>
      <c r="AT97" s="659"/>
      <c r="AU97" s="476">
        <f t="shared" si="48"/>
        <v>8</v>
      </c>
      <c r="AV97" s="477"/>
      <c r="AW97" s="478"/>
      <c r="AX97" s="471">
        <v>6</v>
      </c>
      <c r="AY97" s="471"/>
      <c r="AZ97" s="480"/>
      <c r="BA97" s="369"/>
      <c r="BB97" s="369"/>
      <c r="BC97" s="369"/>
      <c r="BD97" s="380"/>
      <c r="BE97" s="369"/>
      <c r="BF97" s="370"/>
      <c r="BG97" s="369"/>
      <c r="BH97" s="369"/>
      <c r="BI97" s="372"/>
      <c r="BJ97" s="380"/>
      <c r="BK97" s="369"/>
      <c r="BL97" s="370"/>
      <c r="BM97" s="369"/>
      <c r="BN97" s="369"/>
      <c r="BO97" s="369"/>
      <c r="BP97" s="380"/>
      <c r="BQ97" s="369"/>
      <c r="BR97" s="370"/>
      <c r="BS97" s="369"/>
      <c r="BT97" s="369"/>
      <c r="BU97" s="372"/>
      <c r="BV97" s="378">
        <v>8</v>
      </c>
      <c r="BW97" s="354"/>
      <c r="BX97" s="355"/>
      <c r="BY97" s="354">
        <v>6</v>
      </c>
      <c r="BZ97" s="354"/>
      <c r="CA97" s="357"/>
      <c r="CB97" s="14"/>
      <c r="CC97" s="14"/>
      <c r="CD97" s="1"/>
      <c r="CE97" s="1"/>
      <c r="CF97" s="1"/>
      <c r="CG97" s="4"/>
    </row>
    <row r="98" spans="3:85" ht="18" customHeight="1">
      <c r="C98" s="2"/>
      <c r="D98" s="76" t="s">
        <v>109</v>
      </c>
      <c r="E98" s="660" t="s">
        <v>110</v>
      </c>
      <c r="F98" s="661"/>
      <c r="G98" s="661"/>
      <c r="H98" s="661"/>
      <c r="I98" s="661"/>
      <c r="J98" s="661"/>
      <c r="K98" s="661"/>
      <c r="L98" s="661"/>
      <c r="M98" s="661"/>
      <c r="N98" s="661"/>
      <c r="O98" s="661"/>
      <c r="P98" s="661"/>
      <c r="Q98" s="661"/>
      <c r="R98" s="661"/>
      <c r="S98" s="661"/>
      <c r="T98" s="661"/>
      <c r="U98" s="661"/>
      <c r="V98" s="661"/>
      <c r="W98" s="661"/>
      <c r="X98" s="661"/>
      <c r="Y98" s="661"/>
      <c r="Z98" s="661"/>
      <c r="AA98" s="661"/>
      <c r="AB98" s="661"/>
      <c r="AC98" s="662"/>
      <c r="AD98" s="77" t="s">
        <v>74</v>
      </c>
      <c r="AE98" s="60" t="s">
        <v>40</v>
      </c>
      <c r="AF98" s="103" t="s">
        <v>74</v>
      </c>
      <c r="AG98" s="99" t="s">
        <v>74</v>
      </c>
      <c r="AH98" s="98" t="s">
        <v>74</v>
      </c>
      <c r="AI98" s="99" t="s">
        <v>74</v>
      </c>
      <c r="AJ98" s="100" t="s">
        <v>74</v>
      </c>
      <c r="AK98" s="99" t="s">
        <v>74</v>
      </c>
      <c r="AL98" s="656">
        <v>189</v>
      </c>
      <c r="AM98" s="471"/>
      <c r="AN98" s="657"/>
      <c r="AO98" s="656">
        <f t="shared" si="46"/>
        <v>171</v>
      </c>
      <c r="AP98" s="471"/>
      <c r="AQ98" s="657"/>
      <c r="AR98" s="658">
        <f t="shared" si="47"/>
        <v>18</v>
      </c>
      <c r="AS98" s="474"/>
      <c r="AT98" s="659"/>
      <c r="AU98" s="476">
        <f t="shared" si="48"/>
        <v>10</v>
      </c>
      <c r="AV98" s="477"/>
      <c r="AW98" s="478"/>
      <c r="AX98" s="471">
        <v>8</v>
      </c>
      <c r="AY98" s="471"/>
      <c r="AZ98" s="480"/>
      <c r="BA98" s="354"/>
      <c r="BB98" s="354"/>
      <c r="BC98" s="354"/>
      <c r="BD98" s="378">
        <v>10</v>
      </c>
      <c r="BE98" s="354"/>
      <c r="BF98" s="355"/>
      <c r="BG98" s="354">
        <v>8</v>
      </c>
      <c r="BH98" s="354"/>
      <c r="BI98" s="357"/>
      <c r="BJ98" s="378"/>
      <c r="BK98" s="354"/>
      <c r="BL98" s="355"/>
      <c r="BM98" s="354"/>
      <c r="BN98" s="354"/>
      <c r="BO98" s="354"/>
      <c r="BP98" s="378"/>
      <c r="BQ98" s="354"/>
      <c r="BR98" s="355"/>
      <c r="BS98" s="354"/>
      <c r="BT98" s="354"/>
      <c r="BU98" s="357"/>
      <c r="BV98" s="378"/>
      <c r="BW98" s="354"/>
      <c r="BX98" s="355"/>
      <c r="BY98" s="665"/>
      <c r="BZ98" s="665"/>
      <c r="CA98" s="666"/>
      <c r="CB98" s="14"/>
      <c r="CC98" s="14"/>
      <c r="CD98" s="1"/>
      <c r="CE98" s="1"/>
      <c r="CF98" s="1"/>
      <c r="CG98" s="4"/>
    </row>
    <row r="99" spans="3:85" ht="18" customHeight="1">
      <c r="C99" s="2"/>
      <c r="D99" s="76" t="s">
        <v>111</v>
      </c>
      <c r="E99" s="660" t="s">
        <v>112</v>
      </c>
      <c r="F99" s="661"/>
      <c r="G99" s="661"/>
      <c r="H99" s="661"/>
      <c r="I99" s="661"/>
      <c r="J99" s="661"/>
      <c r="K99" s="661"/>
      <c r="L99" s="661"/>
      <c r="M99" s="661"/>
      <c r="N99" s="661"/>
      <c r="O99" s="661"/>
      <c r="P99" s="661"/>
      <c r="Q99" s="661"/>
      <c r="R99" s="661"/>
      <c r="S99" s="661"/>
      <c r="T99" s="661"/>
      <c r="U99" s="661"/>
      <c r="V99" s="661"/>
      <c r="W99" s="661"/>
      <c r="X99" s="661"/>
      <c r="Y99" s="661"/>
      <c r="Z99" s="661"/>
      <c r="AA99" s="661"/>
      <c r="AB99" s="661"/>
      <c r="AC99" s="662"/>
      <c r="AD99" s="77" t="s">
        <v>74</v>
      </c>
      <c r="AE99" s="60" t="s">
        <v>40</v>
      </c>
      <c r="AF99" s="103" t="s">
        <v>74</v>
      </c>
      <c r="AG99" s="99" t="s">
        <v>74</v>
      </c>
      <c r="AH99" s="98" t="s">
        <v>74</v>
      </c>
      <c r="AI99" s="99" t="s">
        <v>74</v>
      </c>
      <c r="AJ99" s="100" t="s">
        <v>74</v>
      </c>
      <c r="AK99" s="99" t="s">
        <v>74</v>
      </c>
      <c r="AL99" s="656">
        <v>114</v>
      </c>
      <c r="AM99" s="471"/>
      <c r="AN99" s="657"/>
      <c r="AO99" s="656">
        <f t="shared" si="46"/>
        <v>100</v>
      </c>
      <c r="AP99" s="471"/>
      <c r="AQ99" s="657"/>
      <c r="AR99" s="658">
        <f t="shared" si="47"/>
        <v>14</v>
      </c>
      <c r="AS99" s="474"/>
      <c r="AT99" s="659"/>
      <c r="AU99" s="476">
        <f t="shared" si="48"/>
        <v>8</v>
      </c>
      <c r="AV99" s="477"/>
      <c r="AW99" s="478"/>
      <c r="AX99" s="471">
        <v>6</v>
      </c>
      <c r="AY99" s="471"/>
      <c r="AZ99" s="480"/>
      <c r="BA99" s="354"/>
      <c r="BB99" s="354"/>
      <c r="BC99" s="354"/>
      <c r="BD99" s="353">
        <v>8</v>
      </c>
      <c r="BE99" s="354"/>
      <c r="BF99" s="355"/>
      <c r="BG99" s="356">
        <v>6</v>
      </c>
      <c r="BH99" s="354"/>
      <c r="BI99" s="357"/>
      <c r="BJ99" s="378"/>
      <c r="BK99" s="354"/>
      <c r="BL99" s="355"/>
      <c r="BM99" s="354"/>
      <c r="BN99" s="354"/>
      <c r="BO99" s="354"/>
      <c r="BP99" s="378"/>
      <c r="BQ99" s="354"/>
      <c r="BR99" s="355"/>
      <c r="BS99" s="354"/>
      <c r="BT99" s="354"/>
      <c r="BU99" s="357"/>
      <c r="BV99" s="378"/>
      <c r="BW99" s="354"/>
      <c r="BX99" s="355"/>
      <c r="BY99" s="665"/>
      <c r="BZ99" s="665"/>
      <c r="CA99" s="666"/>
      <c r="CB99" s="14"/>
      <c r="CC99" s="14"/>
      <c r="CD99" s="1"/>
      <c r="CE99" s="1"/>
      <c r="CF99" s="1"/>
      <c r="CG99" s="4"/>
    </row>
    <row r="100" spans="3:85" ht="18" customHeight="1">
      <c r="C100" s="2"/>
      <c r="D100" s="76" t="s">
        <v>113</v>
      </c>
      <c r="E100" s="660" t="s">
        <v>114</v>
      </c>
      <c r="F100" s="661"/>
      <c r="G100" s="661"/>
      <c r="H100" s="661"/>
      <c r="I100" s="661"/>
      <c r="J100" s="661"/>
      <c r="K100" s="661"/>
      <c r="L100" s="661"/>
      <c r="M100" s="661"/>
      <c r="N100" s="661"/>
      <c r="O100" s="661"/>
      <c r="P100" s="661"/>
      <c r="Q100" s="661"/>
      <c r="R100" s="661"/>
      <c r="S100" s="661"/>
      <c r="T100" s="661"/>
      <c r="U100" s="661"/>
      <c r="V100" s="661"/>
      <c r="W100" s="661"/>
      <c r="X100" s="661"/>
      <c r="Y100" s="661"/>
      <c r="Z100" s="661"/>
      <c r="AA100" s="661"/>
      <c r="AB100" s="661"/>
      <c r="AC100" s="662"/>
      <c r="AD100" s="77" t="s">
        <v>74</v>
      </c>
      <c r="AE100" s="60" t="s">
        <v>76</v>
      </c>
      <c r="AF100" s="103" t="s">
        <v>74</v>
      </c>
      <c r="AG100" s="99" t="s">
        <v>40</v>
      </c>
      <c r="AH100" s="98" t="s">
        <v>74</v>
      </c>
      <c r="AI100" s="101" t="s">
        <v>74</v>
      </c>
      <c r="AJ100" s="100" t="s">
        <v>74</v>
      </c>
      <c r="AK100" s="99" t="s">
        <v>74</v>
      </c>
      <c r="AL100" s="656">
        <v>153</v>
      </c>
      <c r="AM100" s="471"/>
      <c r="AN100" s="657"/>
      <c r="AO100" s="656">
        <f t="shared" si="46"/>
        <v>123</v>
      </c>
      <c r="AP100" s="471"/>
      <c r="AQ100" s="657"/>
      <c r="AR100" s="658">
        <f t="shared" si="47"/>
        <v>30</v>
      </c>
      <c r="AS100" s="474"/>
      <c r="AT100" s="659"/>
      <c r="AU100" s="476">
        <f>AR100-BA100-AX100</f>
        <v>8</v>
      </c>
      <c r="AV100" s="477"/>
      <c r="AW100" s="478"/>
      <c r="AX100" s="471">
        <v>10</v>
      </c>
      <c r="AY100" s="471"/>
      <c r="AZ100" s="480"/>
      <c r="BA100" s="670">
        <v>12</v>
      </c>
      <c r="BB100" s="670"/>
      <c r="BC100" s="670"/>
      <c r="BD100" s="353">
        <v>8</v>
      </c>
      <c r="BE100" s="354"/>
      <c r="BF100" s="355"/>
      <c r="BG100" s="356">
        <v>6</v>
      </c>
      <c r="BH100" s="354"/>
      <c r="BI100" s="357"/>
      <c r="BJ100" s="378">
        <v>4</v>
      </c>
      <c r="BK100" s="354"/>
      <c r="BL100" s="355"/>
      <c r="BM100" s="354">
        <v>12</v>
      </c>
      <c r="BN100" s="354"/>
      <c r="BO100" s="354"/>
      <c r="BP100" s="378"/>
      <c r="BQ100" s="354"/>
      <c r="BR100" s="355"/>
      <c r="BS100" s="354"/>
      <c r="BT100" s="354"/>
      <c r="BU100" s="357"/>
      <c r="BV100" s="378"/>
      <c r="BW100" s="354"/>
      <c r="BX100" s="355"/>
      <c r="BY100" s="665"/>
      <c r="BZ100" s="665"/>
      <c r="CA100" s="666"/>
      <c r="CB100" s="14"/>
      <c r="CC100" s="14"/>
      <c r="CD100" s="1"/>
      <c r="CE100" s="1"/>
      <c r="CF100" s="1"/>
      <c r="CG100" s="4"/>
    </row>
    <row r="101" spans="3:85" ht="18" customHeight="1">
      <c r="C101" s="2"/>
      <c r="D101" s="76" t="s">
        <v>115</v>
      </c>
      <c r="E101" s="660" t="s">
        <v>116</v>
      </c>
      <c r="F101" s="661"/>
      <c r="G101" s="661"/>
      <c r="H101" s="661"/>
      <c r="I101" s="661"/>
      <c r="J101" s="661"/>
      <c r="K101" s="661"/>
      <c r="L101" s="661"/>
      <c r="M101" s="661"/>
      <c r="N101" s="661"/>
      <c r="O101" s="661"/>
      <c r="P101" s="661"/>
      <c r="Q101" s="661"/>
      <c r="R101" s="661"/>
      <c r="S101" s="661"/>
      <c r="T101" s="661"/>
      <c r="U101" s="661"/>
      <c r="V101" s="661"/>
      <c r="W101" s="661"/>
      <c r="X101" s="661"/>
      <c r="Y101" s="661"/>
      <c r="Z101" s="661"/>
      <c r="AA101" s="661"/>
      <c r="AB101" s="661"/>
      <c r="AC101" s="662"/>
      <c r="AD101" s="77" t="s">
        <v>74</v>
      </c>
      <c r="AE101" s="60" t="s">
        <v>74</v>
      </c>
      <c r="AF101" s="98" t="s">
        <v>74</v>
      </c>
      <c r="AG101" s="99" t="s">
        <v>74</v>
      </c>
      <c r="AH101" s="103" t="s">
        <v>74</v>
      </c>
      <c r="AI101" s="101" t="s">
        <v>74</v>
      </c>
      <c r="AJ101" s="100" t="s">
        <v>74</v>
      </c>
      <c r="AK101" s="99" t="s">
        <v>76</v>
      </c>
      <c r="AL101" s="656">
        <v>93</v>
      </c>
      <c r="AM101" s="471"/>
      <c r="AN101" s="657"/>
      <c r="AO101" s="656">
        <f t="shared" si="46"/>
        <v>83</v>
      </c>
      <c r="AP101" s="471"/>
      <c r="AQ101" s="657"/>
      <c r="AR101" s="658">
        <f t="shared" si="47"/>
        <v>10</v>
      </c>
      <c r="AS101" s="474"/>
      <c r="AT101" s="659"/>
      <c r="AU101" s="476">
        <f t="shared" si="48"/>
        <v>6</v>
      </c>
      <c r="AV101" s="477"/>
      <c r="AW101" s="478"/>
      <c r="AX101" s="471">
        <v>4</v>
      </c>
      <c r="AY101" s="471"/>
      <c r="AZ101" s="480"/>
      <c r="BA101" s="354"/>
      <c r="BB101" s="354"/>
      <c r="BC101" s="357"/>
      <c r="BD101" s="353"/>
      <c r="BE101" s="354"/>
      <c r="BF101" s="355"/>
      <c r="BG101" s="356"/>
      <c r="BH101" s="354"/>
      <c r="BI101" s="357"/>
      <c r="BJ101" s="378"/>
      <c r="BK101" s="354"/>
      <c r="BL101" s="355"/>
      <c r="BM101" s="354"/>
      <c r="BN101" s="354"/>
      <c r="BO101" s="357"/>
      <c r="BP101" s="378"/>
      <c r="BQ101" s="354"/>
      <c r="BR101" s="355"/>
      <c r="BS101" s="354"/>
      <c r="BT101" s="354"/>
      <c r="BU101" s="357"/>
      <c r="BV101" s="378">
        <v>4</v>
      </c>
      <c r="BW101" s="354"/>
      <c r="BX101" s="355"/>
      <c r="BY101" s="354">
        <v>6</v>
      </c>
      <c r="BZ101" s="354"/>
      <c r="CA101" s="357"/>
      <c r="CB101" s="14"/>
      <c r="CC101" s="14"/>
      <c r="CD101" s="1"/>
      <c r="CE101" s="1"/>
      <c r="CF101" s="1"/>
      <c r="CG101" s="4"/>
    </row>
    <row r="102" spans="3:85" ht="18" customHeight="1">
      <c r="C102" s="2"/>
      <c r="D102" s="76" t="s">
        <v>117</v>
      </c>
      <c r="E102" s="660" t="s">
        <v>118</v>
      </c>
      <c r="F102" s="661"/>
      <c r="G102" s="661"/>
      <c r="H102" s="661"/>
      <c r="I102" s="661"/>
      <c r="J102" s="661"/>
      <c r="K102" s="661"/>
      <c r="L102" s="661"/>
      <c r="M102" s="661"/>
      <c r="N102" s="661"/>
      <c r="O102" s="661"/>
      <c r="P102" s="661"/>
      <c r="Q102" s="661"/>
      <c r="R102" s="661"/>
      <c r="S102" s="661"/>
      <c r="T102" s="661"/>
      <c r="U102" s="661"/>
      <c r="V102" s="661"/>
      <c r="W102" s="661"/>
      <c r="X102" s="661"/>
      <c r="Y102" s="661"/>
      <c r="Z102" s="661"/>
      <c r="AA102" s="661"/>
      <c r="AB102" s="661"/>
      <c r="AC102" s="662"/>
      <c r="AD102" s="77" t="s">
        <v>74</v>
      </c>
      <c r="AE102" s="60" t="s">
        <v>74</v>
      </c>
      <c r="AF102" s="98" t="s">
        <v>74</v>
      </c>
      <c r="AG102" s="99" t="s">
        <v>74</v>
      </c>
      <c r="AH102" s="103" t="s">
        <v>74</v>
      </c>
      <c r="AI102" s="99" t="s">
        <v>76</v>
      </c>
      <c r="AJ102" s="100" t="s">
        <v>74</v>
      </c>
      <c r="AK102" s="99" t="s">
        <v>74</v>
      </c>
      <c r="AL102" s="656">
        <v>66</v>
      </c>
      <c r="AM102" s="471"/>
      <c r="AN102" s="657"/>
      <c r="AO102" s="656">
        <f t="shared" si="46"/>
        <v>58</v>
      </c>
      <c r="AP102" s="471"/>
      <c r="AQ102" s="657"/>
      <c r="AR102" s="658">
        <f t="shared" si="47"/>
        <v>8</v>
      </c>
      <c r="AS102" s="474"/>
      <c r="AT102" s="659"/>
      <c r="AU102" s="476">
        <f t="shared" si="48"/>
        <v>2</v>
      </c>
      <c r="AV102" s="477"/>
      <c r="AW102" s="478"/>
      <c r="AX102" s="471">
        <v>6</v>
      </c>
      <c r="AY102" s="471"/>
      <c r="AZ102" s="480"/>
      <c r="BA102" s="354"/>
      <c r="BB102" s="354"/>
      <c r="BC102" s="354"/>
      <c r="BD102" s="353"/>
      <c r="BE102" s="354"/>
      <c r="BF102" s="355"/>
      <c r="BG102" s="356"/>
      <c r="BH102" s="354"/>
      <c r="BI102" s="357"/>
      <c r="BJ102" s="378"/>
      <c r="BK102" s="354"/>
      <c r="BL102" s="355"/>
      <c r="BM102" s="354"/>
      <c r="BN102" s="354"/>
      <c r="BO102" s="354"/>
      <c r="BP102" s="378">
        <v>2</v>
      </c>
      <c r="BQ102" s="354"/>
      <c r="BR102" s="355"/>
      <c r="BS102" s="354">
        <v>6</v>
      </c>
      <c r="BT102" s="354"/>
      <c r="BU102" s="357"/>
      <c r="BV102" s="378"/>
      <c r="BW102" s="354"/>
      <c r="BX102" s="355"/>
      <c r="BY102" s="665"/>
      <c r="BZ102" s="665"/>
      <c r="CA102" s="666"/>
      <c r="CB102" s="14"/>
      <c r="CC102" s="14"/>
      <c r="CD102" s="1"/>
      <c r="CE102" s="1"/>
      <c r="CF102" s="1"/>
      <c r="CG102" s="4"/>
    </row>
    <row r="103" spans="3:85" ht="18" customHeight="1">
      <c r="C103" s="2"/>
      <c r="D103" s="254" t="s">
        <v>119</v>
      </c>
      <c r="E103" s="667" t="s">
        <v>120</v>
      </c>
      <c r="F103" s="668"/>
      <c r="G103" s="668"/>
      <c r="H103" s="668"/>
      <c r="I103" s="668"/>
      <c r="J103" s="668"/>
      <c r="K103" s="668"/>
      <c r="L103" s="668"/>
      <c r="M103" s="668"/>
      <c r="N103" s="668"/>
      <c r="O103" s="668"/>
      <c r="P103" s="668"/>
      <c r="Q103" s="668"/>
      <c r="R103" s="668"/>
      <c r="S103" s="668"/>
      <c r="T103" s="668"/>
      <c r="U103" s="668"/>
      <c r="V103" s="668"/>
      <c r="W103" s="668"/>
      <c r="X103" s="668"/>
      <c r="Y103" s="668"/>
      <c r="Z103" s="668"/>
      <c r="AA103" s="668"/>
      <c r="AB103" s="668"/>
      <c r="AC103" s="669"/>
      <c r="AD103" s="77" t="s">
        <v>74</v>
      </c>
      <c r="AE103" s="60" t="s">
        <v>74</v>
      </c>
      <c r="AF103" s="98" t="s">
        <v>74</v>
      </c>
      <c r="AG103" s="99" t="s">
        <v>74</v>
      </c>
      <c r="AH103" s="103" t="s">
        <v>74</v>
      </c>
      <c r="AI103" s="99" t="s">
        <v>76</v>
      </c>
      <c r="AJ103" s="100" t="s">
        <v>74</v>
      </c>
      <c r="AK103" s="99" t="s">
        <v>74</v>
      </c>
      <c r="AL103" s="656">
        <v>120</v>
      </c>
      <c r="AM103" s="471"/>
      <c r="AN103" s="657"/>
      <c r="AO103" s="656">
        <f t="shared" si="46"/>
        <v>108</v>
      </c>
      <c r="AP103" s="471"/>
      <c r="AQ103" s="657"/>
      <c r="AR103" s="658">
        <f t="shared" si="47"/>
        <v>12</v>
      </c>
      <c r="AS103" s="474"/>
      <c r="AT103" s="659"/>
      <c r="AU103" s="476">
        <f t="shared" si="48"/>
        <v>8</v>
      </c>
      <c r="AV103" s="477"/>
      <c r="AW103" s="478"/>
      <c r="AX103" s="578">
        <v>4</v>
      </c>
      <c r="AY103" s="578"/>
      <c r="AZ103" s="591"/>
      <c r="BA103" s="369"/>
      <c r="BB103" s="369"/>
      <c r="BC103" s="369"/>
      <c r="BD103" s="380"/>
      <c r="BE103" s="369"/>
      <c r="BF103" s="370"/>
      <c r="BG103" s="371"/>
      <c r="BH103" s="369"/>
      <c r="BI103" s="372"/>
      <c r="BJ103" s="380"/>
      <c r="BK103" s="369"/>
      <c r="BL103" s="370"/>
      <c r="BM103" s="369"/>
      <c r="BN103" s="369"/>
      <c r="BO103" s="369"/>
      <c r="BP103" s="380">
        <v>6</v>
      </c>
      <c r="BQ103" s="369"/>
      <c r="BR103" s="370"/>
      <c r="BS103" s="369">
        <v>6</v>
      </c>
      <c r="BT103" s="369"/>
      <c r="BU103" s="372"/>
      <c r="BV103" s="380"/>
      <c r="BW103" s="369"/>
      <c r="BX103" s="370"/>
      <c r="BY103" s="663"/>
      <c r="BZ103" s="663"/>
      <c r="CA103" s="664"/>
      <c r="CB103" s="14"/>
      <c r="CC103" s="14"/>
      <c r="CD103" s="1"/>
      <c r="CE103" s="1"/>
      <c r="CF103" s="1"/>
      <c r="CG103" s="4"/>
    </row>
    <row r="104" spans="3:85" ht="25.5" customHeight="1">
      <c r="C104" s="2"/>
      <c r="D104" s="76" t="s">
        <v>179</v>
      </c>
      <c r="E104" s="660" t="s">
        <v>90</v>
      </c>
      <c r="F104" s="661"/>
      <c r="G104" s="661"/>
      <c r="H104" s="661"/>
      <c r="I104" s="661"/>
      <c r="J104" s="661"/>
      <c r="K104" s="661"/>
      <c r="L104" s="661"/>
      <c r="M104" s="661"/>
      <c r="N104" s="661"/>
      <c r="O104" s="661"/>
      <c r="P104" s="661"/>
      <c r="Q104" s="661"/>
      <c r="R104" s="661"/>
      <c r="S104" s="661"/>
      <c r="T104" s="661"/>
      <c r="U104" s="661"/>
      <c r="V104" s="661"/>
      <c r="W104" s="661"/>
      <c r="X104" s="661"/>
      <c r="Y104" s="661"/>
      <c r="Z104" s="661"/>
      <c r="AA104" s="661"/>
      <c r="AB104" s="661"/>
      <c r="AC104" s="662"/>
      <c r="AD104" s="77" t="s">
        <v>74</v>
      </c>
      <c r="AE104" s="60" t="s">
        <v>74</v>
      </c>
      <c r="AF104" s="83" t="s">
        <v>74</v>
      </c>
      <c r="AG104" s="78" t="s">
        <v>74</v>
      </c>
      <c r="AH104" s="79" t="s">
        <v>74</v>
      </c>
      <c r="AI104" s="80" t="s">
        <v>74</v>
      </c>
      <c r="AJ104" s="79" t="s">
        <v>74</v>
      </c>
      <c r="AK104" s="82" t="s">
        <v>76</v>
      </c>
      <c r="AL104" s="656">
        <v>93</v>
      </c>
      <c r="AM104" s="471"/>
      <c r="AN104" s="657"/>
      <c r="AO104" s="656">
        <f t="shared" si="46"/>
        <v>87</v>
      </c>
      <c r="AP104" s="471"/>
      <c r="AQ104" s="657"/>
      <c r="AR104" s="658">
        <f t="shared" si="47"/>
        <v>6</v>
      </c>
      <c r="AS104" s="474"/>
      <c r="AT104" s="659"/>
      <c r="AU104" s="476">
        <f t="shared" si="48"/>
        <v>2</v>
      </c>
      <c r="AV104" s="477"/>
      <c r="AW104" s="478"/>
      <c r="AX104" s="471">
        <v>4</v>
      </c>
      <c r="AY104" s="471"/>
      <c r="AZ104" s="480"/>
      <c r="BA104" s="354"/>
      <c r="BB104" s="354"/>
      <c r="BC104" s="357"/>
      <c r="BD104" s="353"/>
      <c r="BE104" s="354"/>
      <c r="BF104" s="355"/>
      <c r="BG104" s="356"/>
      <c r="BH104" s="354"/>
      <c r="BI104" s="357"/>
      <c r="BJ104" s="378"/>
      <c r="BK104" s="354"/>
      <c r="BL104" s="355"/>
      <c r="BM104" s="354"/>
      <c r="BN104" s="354"/>
      <c r="BO104" s="357"/>
      <c r="BP104" s="378"/>
      <c r="BQ104" s="354"/>
      <c r="BR104" s="355"/>
      <c r="BS104" s="354"/>
      <c r="BT104" s="354"/>
      <c r="BU104" s="357"/>
      <c r="BV104" s="378">
        <v>2</v>
      </c>
      <c r="BW104" s="354"/>
      <c r="BX104" s="355"/>
      <c r="BY104" s="354">
        <v>4</v>
      </c>
      <c r="BZ104" s="354"/>
      <c r="CA104" s="357"/>
      <c r="CB104" s="14"/>
      <c r="CC104" s="14"/>
      <c r="CD104" s="1"/>
      <c r="CE104" s="1"/>
      <c r="CF104" s="1"/>
      <c r="CG104" s="4"/>
    </row>
    <row r="105" spans="3:85" ht="18">
      <c r="C105" s="2"/>
      <c r="D105" s="104" t="s">
        <v>194</v>
      </c>
      <c r="E105" s="653" t="s">
        <v>127</v>
      </c>
      <c r="F105" s="654"/>
      <c r="G105" s="654"/>
      <c r="H105" s="654"/>
      <c r="I105" s="654"/>
      <c r="J105" s="654"/>
      <c r="K105" s="654"/>
      <c r="L105" s="654"/>
      <c r="M105" s="654"/>
      <c r="N105" s="654"/>
      <c r="O105" s="654"/>
      <c r="P105" s="654"/>
      <c r="Q105" s="654"/>
      <c r="R105" s="654"/>
      <c r="S105" s="654"/>
      <c r="T105" s="654"/>
      <c r="U105" s="654"/>
      <c r="V105" s="654"/>
      <c r="W105" s="654"/>
      <c r="X105" s="654"/>
      <c r="Y105" s="654"/>
      <c r="Z105" s="654"/>
      <c r="AA105" s="654"/>
      <c r="AB105" s="654"/>
      <c r="AC105" s="655"/>
      <c r="AD105" s="105" t="s">
        <v>74</v>
      </c>
      <c r="AE105" s="106" t="s">
        <v>74</v>
      </c>
      <c r="AF105" s="250" t="s">
        <v>74</v>
      </c>
      <c r="AG105" s="256" t="s">
        <v>74</v>
      </c>
      <c r="AH105" s="107" t="s">
        <v>74</v>
      </c>
      <c r="AI105" s="106" t="s">
        <v>74</v>
      </c>
      <c r="AJ105" s="108" t="s">
        <v>74</v>
      </c>
      <c r="AK105" s="109" t="s">
        <v>76</v>
      </c>
      <c r="AL105" s="656">
        <v>66</v>
      </c>
      <c r="AM105" s="471"/>
      <c r="AN105" s="657"/>
      <c r="AO105" s="656">
        <f t="shared" si="46"/>
        <v>56</v>
      </c>
      <c r="AP105" s="471"/>
      <c r="AQ105" s="657"/>
      <c r="AR105" s="658">
        <f t="shared" si="47"/>
        <v>10</v>
      </c>
      <c r="AS105" s="474"/>
      <c r="AT105" s="659"/>
      <c r="AU105" s="476">
        <f t="shared" si="48"/>
        <v>4</v>
      </c>
      <c r="AV105" s="477"/>
      <c r="AW105" s="478"/>
      <c r="AX105" s="371">
        <v>6</v>
      </c>
      <c r="AY105" s="369"/>
      <c r="AZ105" s="370"/>
      <c r="BA105" s="110"/>
      <c r="BB105" s="111"/>
      <c r="BC105" s="112"/>
      <c r="BD105" s="378"/>
      <c r="BE105" s="354"/>
      <c r="BF105" s="354"/>
      <c r="BG105" s="389"/>
      <c r="BH105" s="354"/>
      <c r="BI105" s="379"/>
      <c r="BJ105" s="354"/>
      <c r="BK105" s="354"/>
      <c r="BL105" s="354"/>
      <c r="BM105" s="389"/>
      <c r="BN105" s="354"/>
      <c r="BO105" s="379"/>
      <c r="BP105" s="354"/>
      <c r="BQ105" s="354"/>
      <c r="BR105" s="354"/>
      <c r="BS105" s="389"/>
      <c r="BT105" s="354"/>
      <c r="BU105" s="379"/>
      <c r="BV105" s="354">
        <v>4</v>
      </c>
      <c r="BW105" s="354"/>
      <c r="BX105" s="354"/>
      <c r="BY105" s="389">
        <v>6</v>
      </c>
      <c r="BZ105" s="354"/>
      <c r="CA105" s="379"/>
      <c r="CB105" s="14"/>
      <c r="CC105" s="113"/>
      <c r="CD105" s="1"/>
      <c r="CE105" s="1"/>
      <c r="CF105" s="1"/>
      <c r="CG105" s="4"/>
    </row>
    <row r="106" spans="3:85" ht="19.5" customHeight="1">
      <c r="C106" s="2"/>
      <c r="D106" s="104" t="s">
        <v>195</v>
      </c>
      <c r="E106" s="653" t="s">
        <v>157</v>
      </c>
      <c r="F106" s="654"/>
      <c r="G106" s="654"/>
      <c r="H106" s="654"/>
      <c r="I106" s="654"/>
      <c r="J106" s="654"/>
      <c r="K106" s="654"/>
      <c r="L106" s="654"/>
      <c r="M106" s="654"/>
      <c r="N106" s="654"/>
      <c r="O106" s="654"/>
      <c r="P106" s="654"/>
      <c r="Q106" s="654"/>
      <c r="R106" s="654"/>
      <c r="S106" s="654"/>
      <c r="T106" s="654"/>
      <c r="U106" s="654"/>
      <c r="V106" s="654"/>
      <c r="W106" s="654"/>
      <c r="X106" s="654"/>
      <c r="Y106" s="654"/>
      <c r="Z106" s="654"/>
      <c r="AA106" s="654"/>
      <c r="AB106" s="654"/>
      <c r="AC106" s="655"/>
      <c r="AD106" s="105" t="s">
        <v>74</v>
      </c>
      <c r="AE106" s="106" t="s">
        <v>74</v>
      </c>
      <c r="AF106" s="250" t="s">
        <v>74</v>
      </c>
      <c r="AG106" s="256" t="s">
        <v>74</v>
      </c>
      <c r="AH106" s="107" t="s">
        <v>74</v>
      </c>
      <c r="AI106" s="106" t="s">
        <v>74</v>
      </c>
      <c r="AJ106" s="114" t="s">
        <v>76</v>
      </c>
      <c r="AK106" s="109" t="s">
        <v>74</v>
      </c>
      <c r="AL106" s="656">
        <v>66</v>
      </c>
      <c r="AM106" s="471"/>
      <c r="AN106" s="657"/>
      <c r="AO106" s="656">
        <f t="shared" si="46"/>
        <v>60</v>
      </c>
      <c r="AP106" s="471"/>
      <c r="AQ106" s="657"/>
      <c r="AR106" s="658">
        <f t="shared" si="47"/>
        <v>6</v>
      </c>
      <c r="AS106" s="474"/>
      <c r="AT106" s="659"/>
      <c r="AU106" s="476">
        <f t="shared" si="48"/>
        <v>4</v>
      </c>
      <c r="AV106" s="477"/>
      <c r="AW106" s="478"/>
      <c r="AX106" s="371">
        <v>2</v>
      </c>
      <c r="AY106" s="369"/>
      <c r="AZ106" s="370"/>
      <c r="BA106" s="115"/>
      <c r="BB106" s="116"/>
      <c r="BC106" s="117"/>
      <c r="BD106" s="378"/>
      <c r="BE106" s="354"/>
      <c r="BF106" s="354"/>
      <c r="BG106" s="389"/>
      <c r="BH106" s="354"/>
      <c r="BI106" s="379"/>
      <c r="BJ106" s="354"/>
      <c r="BK106" s="354"/>
      <c r="BL106" s="354"/>
      <c r="BM106" s="389"/>
      <c r="BN106" s="354"/>
      <c r="BO106" s="379"/>
      <c r="BP106" s="354"/>
      <c r="BQ106" s="354"/>
      <c r="BR106" s="354"/>
      <c r="BS106" s="389"/>
      <c r="BT106" s="354"/>
      <c r="BU106" s="379"/>
      <c r="BV106" s="354">
        <v>6</v>
      </c>
      <c r="BW106" s="354"/>
      <c r="BX106" s="354"/>
      <c r="BY106" s="389"/>
      <c r="BZ106" s="354"/>
      <c r="CA106" s="379"/>
      <c r="CB106" s="14"/>
      <c r="CC106" s="113"/>
      <c r="CD106" s="1"/>
      <c r="CE106" s="1"/>
      <c r="CF106" s="1"/>
      <c r="CG106" s="4"/>
    </row>
    <row r="107" spans="3:85" s="125" customFormat="1" ht="27" customHeight="1" thickBot="1">
      <c r="C107" s="118"/>
      <c r="D107" s="119" t="s">
        <v>121</v>
      </c>
      <c r="E107" s="649" t="s">
        <v>122</v>
      </c>
      <c r="F107" s="650"/>
      <c r="G107" s="650"/>
      <c r="H107" s="650"/>
      <c r="I107" s="650"/>
      <c r="J107" s="650"/>
      <c r="K107" s="650"/>
      <c r="L107" s="650"/>
      <c r="M107" s="650"/>
      <c r="N107" s="650"/>
      <c r="O107" s="650"/>
      <c r="P107" s="650"/>
      <c r="Q107" s="650"/>
      <c r="R107" s="650"/>
      <c r="S107" s="650"/>
      <c r="T107" s="650"/>
      <c r="U107" s="650"/>
      <c r="V107" s="650"/>
      <c r="W107" s="650"/>
      <c r="X107" s="650"/>
      <c r="Y107" s="650"/>
      <c r="Z107" s="650"/>
      <c r="AA107" s="650"/>
      <c r="AB107" s="650"/>
      <c r="AC107" s="651"/>
      <c r="AD107" s="120"/>
      <c r="AE107" s="121"/>
      <c r="AF107" s="121"/>
      <c r="AG107" s="121"/>
      <c r="AH107" s="121"/>
      <c r="AI107" s="121"/>
      <c r="AJ107" s="121"/>
      <c r="AK107" s="122"/>
      <c r="AL107" s="652">
        <f>AL108+AL117+AL135</f>
        <v>2511</v>
      </c>
      <c r="AM107" s="397"/>
      <c r="AN107" s="644"/>
      <c r="AO107" s="652">
        <f t="shared" ref="AO107" si="49">AO108+AO117+AO135</f>
        <v>2169</v>
      </c>
      <c r="AP107" s="397"/>
      <c r="AQ107" s="644"/>
      <c r="AR107" s="652">
        <f t="shared" ref="AR107" si="50">AR108+AR117+AR135</f>
        <v>342</v>
      </c>
      <c r="AS107" s="397"/>
      <c r="AT107" s="644"/>
      <c r="AU107" s="641">
        <f t="shared" ref="AU107" si="51">AU108+AU117+AU135</f>
        <v>184</v>
      </c>
      <c r="AV107" s="642"/>
      <c r="AW107" s="643"/>
      <c r="AX107" s="642">
        <f t="shared" ref="AX107" si="52">AX108+AX117+AX135</f>
        <v>158</v>
      </c>
      <c r="AY107" s="642"/>
      <c r="AZ107" s="643"/>
      <c r="BA107" s="397"/>
      <c r="BB107" s="397"/>
      <c r="BC107" s="644"/>
      <c r="BD107" s="396">
        <f t="shared" ref="BD107" si="53">BD108+BD117+BD135</f>
        <v>38</v>
      </c>
      <c r="BE107" s="397"/>
      <c r="BF107" s="648"/>
      <c r="BG107" s="397">
        <f t="shared" ref="BG107" si="54">BG108+BG117+BG135</f>
        <v>24</v>
      </c>
      <c r="BH107" s="397"/>
      <c r="BI107" s="644"/>
      <c r="BJ107" s="641">
        <f t="shared" ref="BJ107" si="55">BJ108+BJ117+BJ135</f>
        <v>66</v>
      </c>
      <c r="BK107" s="642"/>
      <c r="BL107" s="643"/>
      <c r="BM107" s="397">
        <f t="shared" ref="BM107" si="56">BM108+BM117+BM135</f>
        <v>42</v>
      </c>
      <c r="BN107" s="397"/>
      <c r="BO107" s="398"/>
      <c r="BP107" s="641">
        <f t="shared" ref="BP107" si="57">BP108+BP117+BP135</f>
        <v>56</v>
      </c>
      <c r="BQ107" s="642"/>
      <c r="BR107" s="643"/>
      <c r="BS107" s="397">
        <f t="shared" ref="BS107" si="58">BS108+BS117+BS135</f>
        <v>46</v>
      </c>
      <c r="BT107" s="397"/>
      <c r="BU107" s="644"/>
      <c r="BV107" s="641">
        <f t="shared" ref="BV107" si="59">BV108+BV117+BV135</f>
        <v>34</v>
      </c>
      <c r="BW107" s="642"/>
      <c r="BX107" s="643"/>
      <c r="BY107" s="397">
        <f t="shared" ref="BY107" si="60">BY108+BY117+BY135</f>
        <v>36</v>
      </c>
      <c r="BZ107" s="397"/>
      <c r="CA107" s="644"/>
      <c r="CB107" s="75"/>
      <c r="CC107" s="259"/>
      <c r="CD107" s="123"/>
      <c r="CE107" s="123"/>
      <c r="CF107" s="123"/>
      <c r="CG107" s="124"/>
    </row>
    <row r="108" spans="3:85" ht="79.5" customHeight="1" thickTop="1" thickBot="1">
      <c r="C108" s="2"/>
      <c r="D108" s="126" t="s">
        <v>123</v>
      </c>
      <c r="E108" s="645" t="s">
        <v>226</v>
      </c>
      <c r="F108" s="646"/>
      <c r="G108" s="646"/>
      <c r="H108" s="646"/>
      <c r="I108" s="646"/>
      <c r="J108" s="646"/>
      <c r="K108" s="646"/>
      <c r="L108" s="646"/>
      <c r="M108" s="646"/>
      <c r="N108" s="646"/>
      <c r="O108" s="646"/>
      <c r="P108" s="646"/>
      <c r="Q108" s="646"/>
      <c r="R108" s="646"/>
      <c r="S108" s="646"/>
      <c r="T108" s="646"/>
      <c r="U108" s="646"/>
      <c r="V108" s="646"/>
      <c r="W108" s="646"/>
      <c r="X108" s="646"/>
      <c r="Y108" s="646"/>
      <c r="Z108" s="646"/>
      <c r="AA108" s="646"/>
      <c r="AB108" s="646"/>
      <c r="AC108" s="646"/>
      <c r="AD108" s="127" t="s">
        <v>74</v>
      </c>
      <c r="AE108" s="128" t="s">
        <v>74</v>
      </c>
      <c r="AF108" s="129" t="s">
        <v>74</v>
      </c>
      <c r="AG108" s="130" t="s">
        <v>74</v>
      </c>
      <c r="AH108" s="131" t="s">
        <v>74</v>
      </c>
      <c r="AI108" s="128" t="s">
        <v>74</v>
      </c>
      <c r="AJ108" s="129" t="s">
        <v>74</v>
      </c>
      <c r="AK108" s="132" t="s">
        <v>196</v>
      </c>
      <c r="AL108" s="625">
        <f>AL109</f>
        <v>1221</v>
      </c>
      <c r="AM108" s="623"/>
      <c r="AN108" s="624"/>
      <c r="AO108" s="625">
        <f t="shared" ref="AO108" si="61">AO109</f>
        <v>1059</v>
      </c>
      <c r="AP108" s="623"/>
      <c r="AQ108" s="624"/>
      <c r="AR108" s="625">
        <f t="shared" ref="AR108" si="62">AR109</f>
        <v>162</v>
      </c>
      <c r="AS108" s="623"/>
      <c r="AT108" s="624"/>
      <c r="AU108" s="647">
        <f t="shared" ref="AU108" si="63">AU109</f>
        <v>98</v>
      </c>
      <c r="AV108" s="639"/>
      <c r="AW108" s="639"/>
      <c r="AX108" s="638">
        <f t="shared" ref="AX108" si="64">AX109</f>
        <v>64</v>
      </c>
      <c r="AY108" s="639"/>
      <c r="AZ108" s="639"/>
      <c r="BA108" s="638"/>
      <c r="BB108" s="639"/>
      <c r="BC108" s="640"/>
      <c r="BD108" s="625">
        <f t="shared" ref="BD108" si="65">BD109</f>
        <v>14</v>
      </c>
      <c r="BE108" s="623"/>
      <c r="BF108" s="626"/>
      <c r="BG108" s="622">
        <f t="shared" ref="BG108" si="66">BG109</f>
        <v>12</v>
      </c>
      <c r="BH108" s="623"/>
      <c r="BI108" s="624"/>
      <c r="BJ108" s="625">
        <f t="shared" ref="BJ108" si="67">BJ109</f>
        <v>14</v>
      </c>
      <c r="BK108" s="623"/>
      <c r="BL108" s="626"/>
      <c r="BM108" s="622">
        <f t="shared" ref="BM108" si="68">BM109</f>
        <v>14</v>
      </c>
      <c r="BN108" s="623"/>
      <c r="BO108" s="624"/>
      <c r="BP108" s="625">
        <f t="shared" ref="BP108" si="69">BP109</f>
        <v>18</v>
      </c>
      <c r="BQ108" s="623"/>
      <c r="BR108" s="626"/>
      <c r="BS108" s="622">
        <f t="shared" ref="BS108" si="70">BS109</f>
        <v>20</v>
      </c>
      <c r="BT108" s="623"/>
      <c r="BU108" s="624"/>
      <c r="BV108" s="625">
        <f t="shared" ref="BV108" si="71">BV109</f>
        <v>34</v>
      </c>
      <c r="BW108" s="623"/>
      <c r="BX108" s="626"/>
      <c r="BY108" s="622">
        <f t="shared" ref="BY108" si="72">BY109</f>
        <v>36</v>
      </c>
      <c r="BZ108" s="623"/>
      <c r="CA108" s="624"/>
      <c r="CB108" s="14"/>
      <c r="CC108" s="14"/>
      <c r="CD108" s="1"/>
      <c r="CE108" s="1"/>
      <c r="CF108" s="1"/>
      <c r="CG108" s="4"/>
    </row>
    <row r="109" spans="3:85" ht="43.5" customHeight="1">
      <c r="C109" s="2"/>
      <c r="D109" s="133" t="s">
        <v>124</v>
      </c>
      <c r="E109" s="627" t="s">
        <v>125</v>
      </c>
      <c r="F109" s="628"/>
      <c r="G109" s="628"/>
      <c r="H109" s="628"/>
      <c r="I109" s="628"/>
      <c r="J109" s="628"/>
      <c r="K109" s="628"/>
      <c r="L109" s="628"/>
      <c r="M109" s="628"/>
      <c r="N109" s="628"/>
      <c r="O109" s="628"/>
      <c r="P109" s="628"/>
      <c r="Q109" s="628"/>
      <c r="R109" s="628"/>
      <c r="S109" s="628"/>
      <c r="T109" s="628"/>
      <c r="U109" s="628"/>
      <c r="V109" s="628"/>
      <c r="W109" s="628"/>
      <c r="X109" s="628"/>
      <c r="Y109" s="628"/>
      <c r="Z109" s="628"/>
      <c r="AA109" s="628"/>
      <c r="AB109" s="628"/>
      <c r="AC109" s="629"/>
      <c r="AD109" s="134" t="s">
        <v>74</v>
      </c>
      <c r="AE109" s="135" t="s">
        <v>76</v>
      </c>
      <c r="AF109" s="136" t="s">
        <v>74</v>
      </c>
      <c r="AG109" s="137" t="s">
        <v>76</v>
      </c>
      <c r="AH109" s="138" t="s">
        <v>74</v>
      </c>
      <c r="AI109" s="135" t="s">
        <v>76</v>
      </c>
      <c r="AJ109" s="139" t="s">
        <v>76</v>
      </c>
      <c r="AK109" s="140" t="s">
        <v>40</v>
      </c>
      <c r="AL109" s="630">
        <f>SUM(AL110:AN114)</f>
        <v>1221</v>
      </c>
      <c r="AM109" s="617"/>
      <c r="AN109" s="618"/>
      <c r="AO109" s="630">
        <f t="shared" ref="AO109" si="73">SUM(AO110:AQ114)</f>
        <v>1059</v>
      </c>
      <c r="AP109" s="617"/>
      <c r="AQ109" s="618"/>
      <c r="AR109" s="631">
        <f>SUM(AR110:AT114)</f>
        <v>162</v>
      </c>
      <c r="AS109" s="632"/>
      <c r="AT109" s="633"/>
      <c r="AU109" s="634">
        <f t="shared" ref="AU109" si="74">SUM(AU110:AW114)</f>
        <v>98</v>
      </c>
      <c r="AV109" s="635"/>
      <c r="AW109" s="635"/>
      <c r="AX109" s="635">
        <f>SUM(AX110:AZ114)</f>
        <v>64</v>
      </c>
      <c r="AY109" s="635"/>
      <c r="AZ109" s="635"/>
      <c r="BA109" s="636"/>
      <c r="BB109" s="636"/>
      <c r="BC109" s="637"/>
      <c r="BD109" s="614">
        <f>SUM(BD110:BF114)</f>
        <v>14</v>
      </c>
      <c r="BE109" s="615"/>
      <c r="BF109" s="616"/>
      <c r="BG109" s="617">
        <f t="shared" ref="BG109" si="75">SUM(BG110:BI114)</f>
        <v>12</v>
      </c>
      <c r="BH109" s="617"/>
      <c r="BI109" s="618"/>
      <c r="BJ109" s="614">
        <f>SUM(BJ110:BL114)</f>
        <v>14</v>
      </c>
      <c r="BK109" s="615"/>
      <c r="BL109" s="616"/>
      <c r="BM109" s="617">
        <f t="shared" ref="BM109" si="76">SUM(BM110:BO114)</f>
        <v>14</v>
      </c>
      <c r="BN109" s="617"/>
      <c r="BO109" s="618"/>
      <c r="BP109" s="614">
        <f t="shared" ref="BP109" si="77">SUM(BP110:BR114)</f>
        <v>18</v>
      </c>
      <c r="BQ109" s="615"/>
      <c r="BR109" s="616"/>
      <c r="BS109" s="617">
        <f t="shared" ref="BS109" si="78">SUM(BS110:BU114)</f>
        <v>20</v>
      </c>
      <c r="BT109" s="617"/>
      <c r="BU109" s="618"/>
      <c r="BV109" s="614">
        <f t="shared" ref="BV109" si="79">SUM(BV110:BX114)</f>
        <v>34</v>
      </c>
      <c r="BW109" s="615"/>
      <c r="BX109" s="616"/>
      <c r="BY109" s="617">
        <f t="shared" ref="BY109" si="80">SUM(BY110:CA114)</f>
        <v>36</v>
      </c>
      <c r="BZ109" s="617"/>
      <c r="CA109" s="618"/>
      <c r="CB109" s="14"/>
      <c r="CC109" s="113"/>
      <c r="CD109" s="1"/>
      <c r="CE109" s="1"/>
      <c r="CF109" s="1"/>
      <c r="CG109" s="4"/>
    </row>
    <row r="110" spans="3:85" ht="25.5" customHeight="1">
      <c r="C110" s="2"/>
      <c r="D110" s="141"/>
      <c r="E110" s="619" t="s">
        <v>181</v>
      </c>
      <c r="F110" s="620"/>
      <c r="G110" s="620"/>
      <c r="H110" s="620"/>
      <c r="I110" s="620"/>
      <c r="J110" s="620"/>
      <c r="K110" s="620"/>
      <c r="L110" s="620"/>
      <c r="M110" s="620"/>
      <c r="N110" s="620"/>
      <c r="O110" s="620"/>
      <c r="P110" s="620"/>
      <c r="Q110" s="620"/>
      <c r="R110" s="620"/>
      <c r="S110" s="620"/>
      <c r="T110" s="620"/>
      <c r="U110" s="620"/>
      <c r="V110" s="620"/>
      <c r="W110" s="620"/>
      <c r="X110" s="620"/>
      <c r="Y110" s="620"/>
      <c r="Z110" s="620"/>
      <c r="AA110" s="620"/>
      <c r="AB110" s="620"/>
      <c r="AC110" s="621"/>
      <c r="AD110" s="142"/>
      <c r="AE110" s="109"/>
      <c r="AF110" s="251"/>
      <c r="AG110" s="253"/>
      <c r="AH110" s="143"/>
      <c r="AI110" s="109"/>
      <c r="AJ110" s="144"/>
      <c r="AK110" s="145"/>
      <c r="AL110" s="470">
        <v>114</v>
      </c>
      <c r="AM110" s="471"/>
      <c r="AN110" s="472"/>
      <c r="AO110" s="470">
        <f>AL110-AR110</f>
        <v>96</v>
      </c>
      <c r="AP110" s="471"/>
      <c r="AQ110" s="472"/>
      <c r="AR110" s="549">
        <f>SUM(BD110:CA110)</f>
        <v>18</v>
      </c>
      <c r="AS110" s="550"/>
      <c r="AT110" s="551"/>
      <c r="AU110" s="606">
        <f t="shared" ref="AU110:AU112" si="81">AR110-AX110</f>
        <v>12</v>
      </c>
      <c r="AV110" s="607"/>
      <c r="AW110" s="607"/>
      <c r="AX110" s="607">
        <v>6</v>
      </c>
      <c r="AY110" s="607"/>
      <c r="AZ110" s="607"/>
      <c r="BA110" s="608"/>
      <c r="BB110" s="608"/>
      <c r="BC110" s="609"/>
      <c r="BD110" s="606">
        <v>6</v>
      </c>
      <c r="BE110" s="607"/>
      <c r="BF110" s="607"/>
      <c r="BG110" s="607">
        <v>4</v>
      </c>
      <c r="BH110" s="607"/>
      <c r="BI110" s="613"/>
      <c r="BJ110" s="471">
        <v>4</v>
      </c>
      <c r="BK110" s="471"/>
      <c r="BL110" s="471"/>
      <c r="BM110" s="479">
        <v>4</v>
      </c>
      <c r="BN110" s="471"/>
      <c r="BO110" s="472"/>
      <c r="BP110" s="471"/>
      <c r="BQ110" s="471"/>
      <c r="BR110" s="471"/>
      <c r="BS110" s="479"/>
      <c r="BT110" s="471"/>
      <c r="BU110" s="472"/>
      <c r="BV110" s="471"/>
      <c r="BW110" s="471"/>
      <c r="BX110" s="471"/>
      <c r="BY110" s="479"/>
      <c r="BZ110" s="471"/>
      <c r="CA110" s="472"/>
      <c r="CB110" s="14"/>
      <c r="CC110" s="113"/>
      <c r="CD110" s="1"/>
      <c r="CE110" s="1"/>
      <c r="CF110" s="1"/>
      <c r="CG110" s="4"/>
    </row>
    <row r="111" spans="3:85" ht="18" customHeight="1">
      <c r="C111" s="2"/>
      <c r="D111" s="141"/>
      <c r="E111" s="610" t="s">
        <v>198</v>
      </c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611"/>
      <c r="AC111" s="612"/>
      <c r="AD111" s="142"/>
      <c r="AE111" s="109"/>
      <c r="AF111" s="251"/>
      <c r="AG111" s="146"/>
      <c r="AH111" s="143"/>
      <c r="AI111" s="109"/>
      <c r="AJ111" s="144"/>
      <c r="AK111" s="107"/>
      <c r="AL111" s="470">
        <v>66</v>
      </c>
      <c r="AM111" s="471"/>
      <c r="AN111" s="472"/>
      <c r="AO111" s="470">
        <f t="shared" ref="AO111:AO114" si="82">AL111-AR111</f>
        <v>58</v>
      </c>
      <c r="AP111" s="471"/>
      <c r="AQ111" s="472"/>
      <c r="AR111" s="549">
        <f t="shared" ref="AR111:AR114" si="83">SUM(BD111:CA111)</f>
        <v>8</v>
      </c>
      <c r="AS111" s="550"/>
      <c r="AT111" s="551"/>
      <c r="AU111" s="606">
        <f t="shared" si="81"/>
        <v>4</v>
      </c>
      <c r="AV111" s="607"/>
      <c r="AW111" s="607"/>
      <c r="AX111" s="602">
        <v>4</v>
      </c>
      <c r="AY111" s="602"/>
      <c r="AZ111" s="602"/>
      <c r="BA111" s="608"/>
      <c r="BB111" s="608"/>
      <c r="BC111" s="609"/>
      <c r="BD111" s="601"/>
      <c r="BE111" s="602"/>
      <c r="BF111" s="602"/>
      <c r="BG111" s="602"/>
      <c r="BH111" s="602"/>
      <c r="BI111" s="603"/>
      <c r="BJ111" s="354"/>
      <c r="BK111" s="354"/>
      <c r="BL111" s="354"/>
      <c r="BM111" s="389"/>
      <c r="BN111" s="354"/>
      <c r="BO111" s="379"/>
      <c r="BP111" s="354"/>
      <c r="BQ111" s="354"/>
      <c r="BR111" s="354"/>
      <c r="BS111" s="389"/>
      <c r="BT111" s="354"/>
      <c r="BU111" s="379"/>
      <c r="BV111" s="354">
        <v>8</v>
      </c>
      <c r="BW111" s="354"/>
      <c r="BX111" s="354"/>
      <c r="BY111" s="389"/>
      <c r="BZ111" s="354"/>
      <c r="CA111" s="379"/>
      <c r="CB111" s="14"/>
      <c r="CC111" s="113"/>
      <c r="CD111" s="1"/>
      <c r="CE111" s="1"/>
      <c r="CF111" s="1"/>
      <c r="CG111" s="4"/>
    </row>
    <row r="112" spans="3:85" ht="18" customHeight="1">
      <c r="C112" s="2"/>
      <c r="D112" s="141"/>
      <c r="E112" s="610" t="s">
        <v>197</v>
      </c>
      <c r="F112" s="611"/>
      <c r="G112" s="611"/>
      <c r="H112" s="611"/>
      <c r="I112" s="611"/>
      <c r="J112" s="611"/>
      <c r="K112" s="611"/>
      <c r="L112" s="611"/>
      <c r="M112" s="611"/>
      <c r="N112" s="611"/>
      <c r="O112" s="611"/>
      <c r="P112" s="611"/>
      <c r="Q112" s="611"/>
      <c r="R112" s="611"/>
      <c r="S112" s="611"/>
      <c r="T112" s="611"/>
      <c r="U112" s="611"/>
      <c r="V112" s="611"/>
      <c r="W112" s="611"/>
      <c r="X112" s="611"/>
      <c r="Y112" s="611"/>
      <c r="Z112" s="611"/>
      <c r="AA112" s="611"/>
      <c r="AB112" s="611"/>
      <c r="AC112" s="612"/>
      <c r="AD112" s="142"/>
      <c r="AE112" s="109"/>
      <c r="AF112" s="251"/>
      <c r="AG112" s="253"/>
      <c r="AH112" s="143"/>
      <c r="AI112" s="109"/>
      <c r="AJ112" s="144"/>
      <c r="AK112" s="107"/>
      <c r="AL112" s="470">
        <v>54</v>
      </c>
      <c r="AM112" s="471"/>
      <c r="AN112" s="472"/>
      <c r="AO112" s="470">
        <f t="shared" si="82"/>
        <v>46</v>
      </c>
      <c r="AP112" s="471"/>
      <c r="AQ112" s="472"/>
      <c r="AR112" s="549">
        <f t="shared" si="83"/>
        <v>8</v>
      </c>
      <c r="AS112" s="550"/>
      <c r="AT112" s="551"/>
      <c r="AU112" s="606">
        <f t="shared" si="81"/>
        <v>4</v>
      </c>
      <c r="AV112" s="607"/>
      <c r="AW112" s="607"/>
      <c r="AX112" s="602">
        <v>4</v>
      </c>
      <c r="AY112" s="602"/>
      <c r="AZ112" s="602"/>
      <c r="BA112" s="608"/>
      <c r="BB112" s="608"/>
      <c r="BC112" s="609"/>
      <c r="BD112" s="601"/>
      <c r="BE112" s="602"/>
      <c r="BF112" s="602"/>
      <c r="BG112" s="602"/>
      <c r="BH112" s="602"/>
      <c r="BI112" s="603"/>
      <c r="BJ112" s="354"/>
      <c r="BK112" s="354"/>
      <c r="BL112" s="354"/>
      <c r="BM112" s="389"/>
      <c r="BN112" s="354"/>
      <c r="BO112" s="379"/>
      <c r="BP112" s="354"/>
      <c r="BQ112" s="354"/>
      <c r="BR112" s="354"/>
      <c r="BS112" s="389"/>
      <c r="BT112" s="354"/>
      <c r="BU112" s="379"/>
      <c r="BV112" s="354"/>
      <c r="BW112" s="354"/>
      <c r="BX112" s="354"/>
      <c r="BY112" s="389">
        <v>8</v>
      </c>
      <c r="BZ112" s="354"/>
      <c r="CA112" s="379"/>
      <c r="CB112" s="14"/>
      <c r="CC112" s="113"/>
      <c r="CD112" s="1"/>
      <c r="CE112" s="1"/>
      <c r="CF112" s="1"/>
      <c r="CG112" s="4"/>
    </row>
    <row r="113" spans="3:85" ht="18.75" customHeight="1">
      <c r="C113" s="2"/>
      <c r="D113" s="141"/>
      <c r="E113" s="604" t="s">
        <v>126</v>
      </c>
      <c r="F113" s="605"/>
      <c r="G113" s="605"/>
      <c r="H113" s="605"/>
      <c r="I113" s="605"/>
      <c r="J113" s="605"/>
      <c r="K113" s="605"/>
      <c r="L113" s="605"/>
      <c r="M113" s="605"/>
      <c r="N113" s="605"/>
      <c r="O113" s="605"/>
      <c r="P113" s="605"/>
      <c r="Q113" s="605"/>
      <c r="R113" s="605"/>
      <c r="S113" s="605"/>
      <c r="T113" s="605"/>
      <c r="U113" s="605"/>
      <c r="V113" s="605"/>
      <c r="W113" s="605"/>
      <c r="X113" s="605"/>
      <c r="Y113" s="605"/>
      <c r="Z113" s="605"/>
      <c r="AA113" s="605"/>
      <c r="AB113" s="605"/>
      <c r="AC113" s="147"/>
      <c r="AD113" s="105"/>
      <c r="AE113" s="148"/>
      <c r="AF113" s="251"/>
      <c r="AG113" s="253"/>
      <c r="AH113" s="143"/>
      <c r="AI113" s="109"/>
      <c r="AJ113" s="144"/>
      <c r="AK113" s="107"/>
      <c r="AL113" s="470">
        <v>105</v>
      </c>
      <c r="AM113" s="471"/>
      <c r="AN113" s="472"/>
      <c r="AO113" s="470">
        <f t="shared" si="82"/>
        <v>95</v>
      </c>
      <c r="AP113" s="471"/>
      <c r="AQ113" s="472"/>
      <c r="AR113" s="549">
        <f t="shared" si="83"/>
        <v>10</v>
      </c>
      <c r="AS113" s="550"/>
      <c r="AT113" s="551"/>
      <c r="AU113" s="606">
        <f>AR113-AX113</f>
        <v>4</v>
      </c>
      <c r="AV113" s="607"/>
      <c r="AW113" s="607"/>
      <c r="AX113" s="602">
        <v>6</v>
      </c>
      <c r="AY113" s="602"/>
      <c r="AZ113" s="602"/>
      <c r="BA113" s="608"/>
      <c r="BB113" s="608"/>
      <c r="BC113" s="609"/>
      <c r="BD113" s="601"/>
      <c r="BE113" s="602"/>
      <c r="BF113" s="602"/>
      <c r="BG113" s="602"/>
      <c r="BH113" s="602"/>
      <c r="BI113" s="603"/>
      <c r="BJ113" s="354"/>
      <c r="BK113" s="354"/>
      <c r="BL113" s="354"/>
      <c r="BM113" s="389"/>
      <c r="BN113" s="354"/>
      <c r="BO113" s="379"/>
      <c r="BP113" s="354">
        <v>4</v>
      </c>
      <c r="BQ113" s="354"/>
      <c r="BR113" s="354"/>
      <c r="BS113" s="389">
        <v>6</v>
      </c>
      <c r="BT113" s="354"/>
      <c r="BU113" s="379"/>
      <c r="BV113" s="354"/>
      <c r="BW113" s="354"/>
      <c r="BX113" s="354"/>
      <c r="BY113" s="389"/>
      <c r="BZ113" s="354"/>
      <c r="CA113" s="379"/>
      <c r="CB113" s="14"/>
      <c r="CC113" s="113"/>
      <c r="CD113" s="1"/>
      <c r="CE113" s="1"/>
      <c r="CF113" s="1"/>
      <c r="CG113" s="4"/>
    </row>
    <row r="114" spans="3:85" ht="25.5" customHeight="1" thickBot="1">
      <c r="C114" s="2"/>
      <c r="D114" s="141"/>
      <c r="E114" s="592" t="s">
        <v>180</v>
      </c>
      <c r="F114" s="593"/>
      <c r="G114" s="593"/>
      <c r="H114" s="593"/>
      <c r="I114" s="593"/>
      <c r="J114" s="593"/>
      <c r="K114" s="593"/>
      <c r="L114" s="593"/>
      <c r="M114" s="593"/>
      <c r="N114" s="593"/>
      <c r="O114" s="593"/>
      <c r="P114" s="593"/>
      <c r="Q114" s="593"/>
      <c r="R114" s="593"/>
      <c r="S114" s="593"/>
      <c r="T114" s="593"/>
      <c r="U114" s="593"/>
      <c r="V114" s="593"/>
      <c r="W114" s="593"/>
      <c r="X114" s="593"/>
      <c r="Y114" s="593"/>
      <c r="Z114" s="593"/>
      <c r="AA114" s="593"/>
      <c r="AB114" s="593"/>
      <c r="AC114" s="594"/>
      <c r="AD114" s="224"/>
      <c r="AE114" s="225"/>
      <c r="AF114" s="252"/>
      <c r="AG114" s="255"/>
      <c r="AH114" s="226"/>
      <c r="AI114" s="225"/>
      <c r="AJ114" s="149"/>
      <c r="AK114" s="145"/>
      <c r="AL114" s="590">
        <v>882</v>
      </c>
      <c r="AM114" s="578"/>
      <c r="AN114" s="579"/>
      <c r="AO114" s="470">
        <f t="shared" si="82"/>
        <v>764</v>
      </c>
      <c r="AP114" s="471"/>
      <c r="AQ114" s="472"/>
      <c r="AR114" s="595">
        <f t="shared" si="83"/>
        <v>118</v>
      </c>
      <c r="AS114" s="596"/>
      <c r="AT114" s="597"/>
      <c r="AU114" s="598">
        <f>AR114-AX114-BA114</f>
        <v>74</v>
      </c>
      <c r="AV114" s="588"/>
      <c r="AW114" s="588"/>
      <c r="AX114" s="588">
        <v>44</v>
      </c>
      <c r="AY114" s="588"/>
      <c r="AZ114" s="588"/>
      <c r="BA114" s="599"/>
      <c r="BB114" s="599"/>
      <c r="BC114" s="600"/>
      <c r="BD114" s="598">
        <v>8</v>
      </c>
      <c r="BE114" s="588"/>
      <c r="BF114" s="588"/>
      <c r="BG114" s="588">
        <v>8</v>
      </c>
      <c r="BH114" s="588"/>
      <c r="BI114" s="589"/>
      <c r="BJ114" s="590">
        <v>10</v>
      </c>
      <c r="BK114" s="578"/>
      <c r="BL114" s="591"/>
      <c r="BM114" s="577">
        <v>10</v>
      </c>
      <c r="BN114" s="578"/>
      <c r="BO114" s="579"/>
      <c r="BP114" s="590">
        <v>14</v>
      </c>
      <c r="BQ114" s="578"/>
      <c r="BR114" s="591"/>
      <c r="BS114" s="577">
        <v>14</v>
      </c>
      <c r="BT114" s="578"/>
      <c r="BU114" s="579"/>
      <c r="BV114" s="590">
        <v>26</v>
      </c>
      <c r="BW114" s="578"/>
      <c r="BX114" s="591"/>
      <c r="BY114" s="577">
        <v>28</v>
      </c>
      <c r="BZ114" s="578"/>
      <c r="CA114" s="579"/>
      <c r="CB114" s="14"/>
      <c r="CC114" s="113"/>
      <c r="CD114" s="1"/>
      <c r="CE114" s="1"/>
      <c r="CF114" s="1"/>
      <c r="CG114" s="4"/>
    </row>
    <row r="115" spans="3:85" ht="18.75" customHeight="1" thickBot="1">
      <c r="C115" s="2"/>
      <c r="D115" s="228" t="s">
        <v>149</v>
      </c>
      <c r="E115" s="580" t="s">
        <v>150</v>
      </c>
      <c r="F115" s="581"/>
      <c r="G115" s="581"/>
      <c r="H115" s="581"/>
      <c r="I115" s="581"/>
      <c r="J115" s="581"/>
      <c r="K115" s="581"/>
      <c r="L115" s="581"/>
      <c r="M115" s="581"/>
      <c r="N115" s="581"/>
      <c r="O115" s="581"/>
      <c r="P115" s="581"/>
      <c r="Q115" s="581"/>
      <c r="R115" s="581"/>
      <c r="S115" s="581"/>
      <c r="T115" s="581"/>
      <c r="U115" s="581"/>
      <c r="V115" s="581"/>
      <c r="W115" s="581"/>
      <c r="X115" s="581"/>
      <c r="Y115" s="581"/>
      <c r="Z115" s="581"/>
      <c r="AA115" s="581"/>
      <c r="AB115" s="581"/>
      <c r="AC115" s="582"/>
      <c r="AD115" s="574" t="s">
        <v>79</v>
      </c>
      <c r="AE115" s="575"/>
      <c r="AF115" s="575"/>
      <c r="AG115" s="575"/>
      <c r="AH115" s="575"/>
      <c r="AI115" s="575"/>
      <c r="AJ115" s="575"/>
      <c r="AK115" s="575"/>
      <c r="AL115" s="583">
        <f>SUM(BD115:CA115)</f>
        <v>72</v>
      </c>
      <c r="AM115" s="584"/>
      <c r="AN115" s="585"/>
      <c r="AO115" s="583"/>
      <c r="AP115" s="584"/>
      <c r="AQ115" s="585"/>
      <c r="AR115" s="583"/>
      <c r="AS115" s="584"/>
      <c r="AT115" s="585"/>
      <c r="AU115" s="586"/>
      <c r="AV115" s="575"/>
      <c r="AW115" s="587"/>
      <c r="AX115" s="574"/>
      <c r="AY115" s="575"/>
      <c r="AZ115" s="587"/>
      <c r="BA115" s="575"/>
      <c r="BB115" s="575"/>
      <c r="BC115" s="576"/>
      <c r="BD115" s="575"/>
      <c r="BE115" s="575"/>
      <c r="BF115" s="575"/>
      <c r="BG115" s="574"/>
      <c r="BH115" s="575"/>
      <c r="BI115" s="576"/>
      <c r="BJ115" s="575"/>
      <c r="BK115" s="575"/>
      <c r="BL115" s="575"/>
      <c r="BM115" s="574"/>
      <c r="BN115" s="575"/>
      <c r="BO115" s="576"/>
      <c r="BP115" s="575">
        <v>72</v>
      </c>
      <c r="BQ115" s="575"/>
      <c r="BR115" s="575"/>
      <c r="BS115" s="574"/>
      <c r="BT115" s="575"/>
      <c r="BU115" s="576"/>
      <c r="BV115" s="562"/>
      <c r="BW115" s="562"/>
      <c r="BX115" s="562"/>
      <c r="BY115" s="561"/>
      <c r="BZ115" s="562"/>
      <c r="CA115" s="563"/>
      <c r="CB115" s="14"/>
      <c r="CC115" s="14"/>
      <c r="CD115" s="1"/>
      <c r="CE115" s="1"/>
      <c r="CF115" s="1"/>
      <c r="CG115" s="4"/>
    </row>
    <row r="116" spans="3:85" ht="18.75" customHeight="1" thickBot="1">
      <c r="C116" s="2"/>
      <c r="D116" s="227" t="s">
        <v>128</v>
      </c>
      <c r="E116" s="564" t="s">
        <v>129</v>
      </c>
      <c r="F116" s="565"/>
      <c r="G116" s="565"/>
      <c r="H116" s="565"/>
      <c r="I116" s="565"/>
      <c r="J116" s="565"/>
      <c r="K116" s="565"/>
      <c r="L116" s="565"/>
      <c r="M116" s="565"/>
      <c r="N116" s="565"/>
      <c r="O116" s="565"/>
      <c r="P116" s="565"/>
      <c r="Q116" s="565"/>
      <c r="R116" s="565"/>
      <c r="S116" s="565"/>
      <c r="T116" s="565"/>
      <c r="U116" s="565"/>
      <c r="V116" s="565"/>
      <c r="W116" s="565"/>
      <c r="X116" s="565"/>
      <c r="Y116" s="565"/>
      <c r="Z116" s="565"/>
      <c r="AA116" s="565"/>
      <c r="AB116" s="565"/>
      <c r="AC116" s="566"/>
      <c r="AD116" s="567" t="s">
        <v>221</v>
      </c>
      <c r="AE116" s="568"/>
      <c r="AF116" s="568"/>
      <c r="AG116" s="568"/>
      <c r="AH116" s="568"/>
      <c r="AI116" s="568"/>
      <c r="AJ116" s="568"/>
      <c r="AK116" s="568"/>
      <c r="AL116" s="569">
        <f>SUM(BD116:CA116)</f>
        <v>144</v>
      </c>
      <c r="AM116" s="570"/>
      <c r="AN116" s="571"/>
      <c r="AO116" s="569"/>
      <c r="AP116" s="570"/>
      <c r="AQ116" s="571"/>
      <c r="AR116" s="569"/>
      <c r="AS116" s="570"/>
      <c r="AT116" s="571"/>
      <c r="AU116" s="572"/>
      <c r="AV116" s="559"/>
      <c r="AW116" s="573"/>
      <c r="AX116" s="558"/>
      <c r="AY116" s="559"/>
      <c r="AZ116" s="573"/>
      <c r="BA116" s="559"/>
      <c r="BB116" s="559"/>
      <c r="BC116" s="559"/>
      <c r="BD116" s="572"/>
      <c r="BE116" s="559"/>
      <c r="BF116" s="559"/>
      <c r="BG116" s="558"/>
      <c r="BH116" s="559"/>
      <c r="BI116" s="560"/>
      <c r="BJ116" s="559"/>
      <c r="BK116" s="559"/>
      <c r="BL116" s="559"/>
      <c r="BM116" s="558"/>
      <c r="BN116" s="559"/>
      <c r="BO116" s="560"/>
      <c r="BP116" s="559"/>
      <c r="BQ116" s="559"/>
      <c r="BR116" s="559"/>
      <c r="BS116" s="558"/>
      <c r="BT116" s="559"/>
      <c r="BU116" s="560"/>
      <c r="BV116" s="556"/>
      <c r="BW116" s="556"/>
      <c r="BX116" s="556"/>
      <c r="BY116" s="555">
        <v>144</v>
      </c>
      <c r="BZ116" s="556"/>
      <c r="CA116" s="557"/>
      <c r="CB116" s="14"/>
      <c r="CC116" s="150"/>
      <c r="CD116" s="1"/>
      <c r="CE116" s="1"/>
      <c r="CF116" s="1"/>
      <c r="CG116" s="4"/>
    </row>
    <row r="117" spans="3:85" ht="57" customHeight="1" thickTop="1">
      <c r="C117" s="2"/>
      <c r="D117" s="151" t="s">
        <v>130</v>
      </c>
      <c r="E117" s="506" t="s">
        <v>131</v>
      </c>
      <c r="F117" s="501"/>
      <c r="G117" s="501"/>
      <c r="H117" s="501"/>
      <c r="I117" s="501"/>
      <c r="J117" s="501"/>
      <c r="K117" s="501"/>
      <c r="L117" s="501"/>
      <c r="M117" s="501"/>
      <c r="N117" s="501"/>
      <c r="O117" s="501"/>
      <c r="P117" s="501"/>
      <c r="Q117" s="501"/>
      <c r="R117" s="501"/>
      <c r="S117" s="501"/>
      <c r="T117" s="501"/>
      <c r="U117" s="501"/>
      <c r="V117" s="501"/>
      <c r="W117" s="501"/>
      <c r="X117" s="501"/>
      <c r="Y117" s="501"/>
      <c r="Z117" s="501"/>
      <c r="AA117" s="501"/>
      <c r="AB117" s="501"/>
      <c r="AC117" s="501"/>
      <c r="AD117" s="152" t="s">
        <v>74</v>
      </c>
      <c r="AE117" s="153" t="s">
        <v>74</v>
      </c>
      <c r="AF117" s="154" t="s">
        <v>74</v>
      </c>
      <c r="AG117" s="155" t="s">
        <v>186</v>
      </c>
      <c r="AH117" s="156" t="s">
        <v>74</v>
      </c>
      <c r="AI117" s="153" t="s">
        <v>74</v>
      </c>
      <c r="AJ117" s="157" t="s">
        <v>74</v>
      </c>
      <c r="AK117" s="158" t="s">
        <v>74</v>
      </c>
      <c r="AL117" s="504">
        <f>AL118+AL131+AL132</f>
        <v>897</v>
      </c>
      <c r="AM117" s="501"/>
      <c r="AN117" s="503"/>
      <c r="AO117" s="504">
        <f t="shared" ref="AO117" si="84">AO118+AO131+AO132</f>
        <v>781</v>
      </c>
      <c r="AP117" s="501"/>
      <c r="AQ117" s="503"/>
      <c r="AR117" s="504">
        <f t="shared" ref="AR117" si="85">AR118+AR131+AR132</f>
        <v>116</v>
      </c>
      <c r="AS117" s="501"/>
      <c r="AT117" s="503"/>
      <c r="AU117" s="504">
        <f t="shared" ref="AU117" si="86">AU118+AU131+AU132</f>
        <v>50</v>
      </c>
      <c r="AV117" s="501"/>
      <c r="AW117" s="507"/>
      <c r="AX117" s="502">
        <f t="shared" ref="AX117" si="87">AX118+AX131+AX132</f>
        <v>66</v>
      </c>
      <c r="AY117" s="501"/>
      <c r="AZ117" s="507"/>
      <c r="BA117" s="500"/>
      <c r="BB117" s="501"/>
      <c r="BC117" s="503"/>
      <c r="BD117" s="500">
        <f t="shared" ref="BD117" si="88">BD118+BD131+BD132</f>
        <v>24</v>
      </c>
      <c r="BE117" s="501"/>
      <c r="BF117" s="501"/>
      <c r="BG117" s="502">
        <f t="shared" ref="BG117" si="89">BG118+BG131+BG132</f>
        <v>12</v>
      </c>
      <c r="BH117" s="501"/>
      <c r="BI117" s="503"/>
      <c r="BJ117" s="500">
        <f t="shared" ref="BJ117" si="90">BJ118+BJ131+BJ132</f>
        <v>52</v>
      </c>
      <c r="BK117" s="501"/>
      <c r="BL117" s="501"/>
      <c r="BM117" s="502">
        <f t="shared" ref="BM117" si="91">BM118+BM131+BM132</f>
        <v>28</v>
      </c>
      <c r="BN117" s="501"/>
      <c r="BO117" s="503"/>
      <c r="BP117" s="500"/>
      <c r="BQ117" s="501"/>
      <c r="BR117" s="501"/>
      <c r="BS117" s="502"/>
      <c r="BT117" s="501"/>
      <c r="BU117" s="503"/>
      <c r="BV117" s="500"/>
      <c r="BW117" s="501"/>
      <c r="BX117" s="501"/>
      <c r="BY117" s="502"/>
      <c r="BZ117" s="501"/>
      <c r="CA117" s="503"/>
      <c r="CB117" s="14"/>
      <c r="CC117" s="1"/>
      <c r="CD117" s="1"/>
      <c r="CE117" s="1"/>
      <c r="CF117" s="1"/>
      <c r="CG117" s="4"/>
    </row>
    <row r="118" spans="3:85" s="170" customFormat="1" ht="38.25" customHeight="1">
      <c r="C118" s="159"/>
      <c r="D118" s="76" t="s">
        <v>132</v>
      </c>
      <c r="E118" s="552" t="s">
        <v>133</v>
      </c>
      <c r="F118" s="553"/>
      <c r="G118" s="553"/>
      <c r="H118" s="553"/>
      <c r="I118" s="553"/>
      <c r="J118" s="553"/>
      <c r="K118" s="553"/>
      <c r="L118" s="553"/>
      <c r="M118" s="553"/>
      <c r="N118" s="553"/>
      <c r="O118" s="553"/>
      <c r="P118" s="553"/>
      <c r="Q118" s="553"/>
      <c r="R118" s="553"/>
      <c r="S118" s="553"/>
      <c r="T118" s="553"/>
      <c r="U118" s="553"/>
      <c r="V118" s="553"/>
      <c r="W118" s="553"/>
      <c r="X118" s="553"/>
      <c r="Y118" s="553"/>
      <c r="Z118" s="553"/>
      <c r="AA118" s="553"/>
      <c r="AB118" s="553"/>
      <c r="AC118" s="554"/>
      <c r="AD118" s="160" t="s">
        <v>76</v>
      </c>
      <c r="AE118" s="161" t="s">
        <v>76</v>
      </c>
      <c r="AF118" s="162" t="s">
        <v>76</v>
      </c>
      <c r="AG118" s="163" t="s">
        <v>76</v>
      </c>
      <c r="AH118" s="164"/>
      <c r="AI118" s="165"/>
      <c r="AJ118" s="166"/>
      <c r="AK118" s="167"/>
      <c r="AL118" s="529">
        <f>SUM(AL119:AN130)</f>
        <v>666</v>
      </c>
      <c r="AM118" s="530"/>
      <c r="AN118" s="531"/>
      <c r="AO118" s="529">
        <f t="shared" ref="AO118" si="92">SUM(AO119:AQ130)</f>
        <v>582</v>
      </c>
      <c r="AP118" s="530"/>
      <c r="AQ118" s="531"/>
      <c r="AR118" s="532">
        <f>SUM(AR119:AT130)</f>
        <v>84</v>
      </c>
      <c r="AS118" s="533"/>
      <c r="AT118" s="534"/>
      <c r="AU118" s="529">
        <f t="shared" ref="AU118" si="93">SUM(AU119:AW130)</f>
        <v>32</v>
      </c>
      <c r="AV118" s="530"/>
      <c r="AW118" s="535"/>
      <c r="AX118" s="545">
        <f t="shared" ref="AX118" si="94">SUM(AX119:AZ130)</f>
        <v>52</v>
      </c>
      <c r="AY118" s="530"/>
      <c r="AZ118" s="535"/>
      <c r="BA118" s="530"/>
      <c r="BB118" s="530"/>
      <c r="BC118" s="531"/>
      <c r="BD118" s="530">
        <f>SUM(BD119:BF130)</f>
        <v>24</v>
      </c>
      <c r="BE118" s="530"/>
      <c r="BF118" s="530"/>
      <c r="BG118" s="545">
        <f t="shared" ref="BG118" si="95">SUM(BG119:BI130)</f>
        <v>12</v>
      </c>
      <c r="BH118" s="530"/>
      <c r="BI118" s="531"/>
      <c r="BJ118" s="530">
        <f t="shared" ref="BJ118" si="96">SUM(BJ119:BL130)</f>
        <v>24</v>
      </c>
      <c r="BK118" s="530"/>
      <c r="BL118" s="530"/>
      <c r="BM118" s="545">
        <f>SUM(BM119:BO130)</f>
        <v>24</v>
      </c>
      <c r="BN118" s="530"/>
      <c r="BO118" s="531"/>
      <c r="BP118" s="545"/>
      <c r="BQ118" s="530"/>
      <c r="BR118" s="530"/>
      <c r="BS118" s="545"/>
      <c r="BT118" s="530"/>
      <c r="BU118" s="531"/>
      <c r="BV118" s="530"/>
      <c r="BW118" s="530"/>
      <c r="BX118" s="530"/>
      <c r="BY118" s="545"/>
      <c r="BZ118" s="530"/>
      <c r="CA118" s="531"/>
      <c r="CB118" s="168"/>
      <c r="CC118" s="6"/>
      <c r="CD118" s="6"/>
      <c r="CE118" s="6"/>
      <c r="CF118" s="6"/>
      <c r="CG118" s="169"/>
    </row>
    <row r="119" spans="3:85" ht="18" customHeight="1">
      <c r="C119" s="2"/>
      <c r="D119" s="76"/>
      <c r="E119" s="546" t="s">
        <v>134</v>
      </c>
      <c r="F119" s="547"/>
      <c r="G119" s="547"/>
      <c r="H119" s="547"/>
      <c r="I119" s="547"/>
      <c r="J119" s="547"/>
      <c r="K119" s="547"/>
      <c r="L119" s="547"/>
      <c r="M119" s="547"/>
      <c r="N119" s="547"/>
      <c r="O119" s="547"/>
      <c r="P119" s="547"/>
      <c r="Q119" s="547"/>
      <c r="R119" s="547"/>
      <c r="S119" s="547"/>
      <c r="T119" s="547"/>
      <c r="U119" s="547"/>
      <c r="V119" s="547"/>
      <c r="W119" s="547"/>
      <c r="X119" s="547"/>
      <c r="Y119" s="547"/>
      <c r="Z119" s="547"/>
      <c r="AA119" s="547"/>
      <c r="AB119" s="547"/>
      <c r="AC119" s="548"/>
      <c r="AD119" s="142"/>
      <c r="AE119" s="109"/>
      <c r="AF119" s="171"/>
      <c r="AG119" s="172"/>
      <c r="AH119" s="143"/>
      <c r="AI119" s="173"/>
      <c r="AJ119" s="174"/>
      <c r="AK119" s="106"/>
      <c r="AL119" s="470">
        <v>63</v>
      </c>
      <c r="AM119" s="471"/>
      <c r="AN119" s="472"/>
      <c r="AO119" s="470">
        <f>AL119-AR119</f>
        <v>55</v>
      </c>
      <c r="AP119" s="471"/>
      <c r="AQ119" s="472"/>
      <c r="AR119" s="549">
        <f>SUM(BD119:CA119)</f>
        <v>8</v>
      </c>
      <c r="AS119" s="550"/>
      <c r="AT119" s="551"/>
      <c r="AU119" s="470">
        <f>AR119-AX119</f>
        <v>4</v>
      </c>
      <c r="AV119" s="471"/>
      <c r="AW119" s="480"/>
      <c r="AX119" s="479">
        <v>4</v>
      </c>
      <c r="AY119" s="471"/>
      <c r="AZ119" s="480"/>
      <c r="BA119" s="471"/>
      <c r="BB119" s="471"/>
      <c r="BC119" s="472"/>
      <c r="BD119" s="471"/>
      <c r="BE119" s="471"/>
      <c r="BF119" s="471"/>
      <c r="BG119" s="479"/>
      <c r="BH119" s="471"/>
      <c r="BI119" s="472"/>
      <c r="BJ119" s="471">
        <v>8</v>
      </c>
      <c r="BK119" s="471"/>
      <c r="BL119" s="471"/>
      <c r="BM119" s="479"/>
      <c r="BN119" s="471"/>
      <c r="BO119" s="472"/>
      <c r="BP119" s="471"/>
      <c r="BQ119" s="471"/>
      <c r="BR119" s="471"/>
      <c r="BS119" s="479"/>
      <c r="BT119" s="471"/>
      <c r="BU119" s="472"/>
      <c r="BV119" s="471"/>
      <c r="BW119" s="471"/>
      <c r="BX119" s="471"/>
      <c r="BY119" s="479"/>
      <c r="BZ119" s="471"/>
      <c r="CA119" s="472"/>
      <c r="CB119" s="64"/>
      <c r="CC119" s="1"/>
      <c r="CD119" s="1"/>
      <c r="CE119" s="1"/>
      <c r="CF119" s="1"/>
      <c r="CG119" s="4"/>
    </row>
    <row r="120" spans="3:85" ht="18" customHeight="1">
      <c r="C120" s="2"/>
      <c r="D120" s="76"/>
      <c r="E120" s="546" t="s">
        <v>135</v>
      </c>
      <c r="F120" s="547"/>
      <c r="G120" s="547"/>
      <c r="H120" s="547"/>
      <c r="I120" s="547"/>
      <c r="J120" s="547"/>
      <c r="K120" s="547"/>
      <c r="L120" s="547"/>
      <c r="M120" s="547"/>
      <c r="N120" s="547"/>
      <c r="O120" s="547"/>
      <c r="P120" s="547"/>
      <c r="Q120" s="547"/>
      <c r="R120" s="547"/>
      <c r="S120" s="547"/>
      <c r="T120" s="547"/>
      <c r="U120" s="547"/>
      <c r="V120" s="547"/>
      <c r="W120" s="547"/>
      <c r="X120" s="547"/>
      <c r="Y120" s="547"/>
      <c r="Z120" s="547"/>
      <c r="AA120" s="547"/>
      <c r="AB120" s="547"/>
      <c r="AC120" s="548"/>
      <c r="AD120" s="142"/>
      <c r="AE120" s="109"/>
      <c r="AF120" s="171"/>
      <c r="AG120" s="172"/>
      <c r="AH120" s="143"/>
      <c r="AI120" s="173"/>
      <c r="AJ120" s="174"/>
      <c r="AK120" s="106"/>
      <c r="AL120" s="470">
        <v>51</v>
      </c>
      <c r="AM120" s="471"/>
      <c r="AN120" s="472"/>
      <c r="AO120" s="470">
        <f t="shared" ref="AO120:AO132" si="97">AL120-AR120</f>
        <v>45</v>
      </c>
      <c r="AP120" s="471"/>
      <c r="AQ120" s="472"/>
      <c r="AR120" s="549">
        <f t="shared" ref="AR120:AR132" si="98">SUM(BD120:CA120)</f>
        <v>6</v>
      </c>
      <c r="AS120" s="550"/>
      <c r="AT120" s="551"/>
      <c r="AU120" s="470">
        <f t="shared" ref="AU120:AU132" si="99">AR120-AX120</f>
        <v>2</v>
      </c>
      <c r="AV120" s="471"/>
      <c r="AW120" s="480"/>
      <c r="AX120" s="479">
        <v>4</v>
      </c>
      <c r="AY120" s="471"/>
      <c r="AZ120" s="480"/>
      <c r="BA120" s="471"/>
      <c r="BB120" s="471"/>
      <c r="BC120" s="472"/>
      <c r="BD120" s="471"/>
      <c r="BE120" s="471"/>
      <c r="BF120" s="471"/>
      <c r="BG120" s="479">
        <v>6</v>
      </c>
      <c r="BH120" s="471"/>
      <c r="BI120" s="472"/>
      <c r="BJ120" s="471"/>
      <c r="BK120" s="471"/>
      <c r="BL120" s="471"/>
      <c r="BM120" s="479"/>
      <c r="BN120" s="471"/>
      <c r="BO120" s="472"/>
      <c r="BP120" s="471"/>
      <c r="BQ120" s="471"/>
      <c r="BR120" s="471"/>
      <c r="BS120" s="479"/>
      <c r="BT120" s="471"/>
      <c r="BU120" s="472"/>
      <c r="BV120" s="471"/>
      <c r="BW120" s="471"/>
      <c r="BX120" s="471"/>
      <c r="BY120" s="479"/>
      <c r="BZ120" s="471"/>
      <c r="CA120" s="472"/>
      <c r="CB120" s="64"/>
      <c r="CC120" s="1"/>
      <c r="CD120" s="1"/>
      <c r="CE120" s="1"/>
      <c r="CF120" s="1"/>
      <c r="CG120" s="4"/>
    </row>
    <row r="121" spans="3:85" ht="18">
      <c r="C121" s="2"/>
      <c r="D121" s="76"/>
      <c r="E121" s="546" t="s">
        <v>136</v>
      </c>
      <c r="F121" s="547"/>
      <c r="G121" s="547"/>
      <c r="H121" s="547"/>
      <c r="I121" s="547"/>
      <c r="J121" s="547"/>
      <c r="K121" s="547"/>
      <c r="L121" s="547"/>
      <c r="M121" s="547"/>
      <c r="N121" s="547"/>
      <c r="O121" s="547"/>
      <c r="P121" s="547"/>
      <c r="Q121" s="547"/>
      <c r="R121" s="547"/>
      <c r="S121" s="547"/>
      <c r="T121" s="547"/>
      <c r="U121" s="547"/>
      <c r="V121" s="547"/>
      <c r="W121" s="547"/>
      <c r="X121" s="547"/>
      <c r="Y121" s="547"/>
      <c r="Z121" s="547"/>
      <c r="AA121" s="547"/>
      <c r="AB121" s="547"/>
      <c r="AC121" s="548"/>
      <c r="AD121" s="142"/>
      <c r="AE121" s="109"/>
      <c r="AF121" s="171"/>
      <c r="AG121" s="172"/>
      <c r="AH121" s="143"/>
      <c r="AI121" s="173"/>
      <c r="AJ121" s="174"/>
      <c r="AK121" s="106"/>
      <c r="AL121" s="470">
        <v>54</v>
      </c>
      <c r="AM121" s="471"/>
      <c r="AN121" s="472"/>
      <c r="AO121" s="470">
        <f t="shared" si="97"/>
        <v>46</v>
      </c>
      <c r="AP121" s="471"/>
      <c r="AQ121" s="472"/>
      <c r="AR121" s="549">
        <f t="shared" si="98"/>
        <v>8</v>
      </c>
      <c r="AS121" s="550"/>
      <c r="AT121" s="551"/>
      <c r="AU121" s="470">
        <f t="shared" si="99"/>
        <v>4</v>
      </c>
      <c r="AV121" s="471"/>
      <c r="AW121" s="480"/>
      <c r="AX121" s="479">
        <v>4</v>
      </c>
      <c r="AY121" s="471"/>
      <c r="AZ121" s="480"/>
      <c r="BA121" s="471"/>
      <c r="BB121" s="471"/>
      <c r="BC121" s="472"/>
      <c r="BD121" s="471"/>
      <c r="BE121" s="471"/>
      <c r="BF121" s="471"/>
      <c r="BG121" s="479"/>
      <c r="BH121" s="471"/>
      <c r="BI121" s="472"/>
      <c r="BJ121" s="471">
        <v>8</v>
      </c>
      <c r="BK121" s="471"/>
      <c r="BL121" s="471"/>
      <c r="BM121" s="479"/>
      <c r="BN121" s="471"/>
      <c r="BO121" s="472"/>
      <c r="BP121" s="471"/>
      <c r="BQ121" s="471"/>
      <c r="BR121" s="471"/>
      <c r="BS121" s="479"/>
      <c r="BT121" s="471"/>
      <c r="BU121" s="472"/>
      <c r="BV121" s="471"/>
      <c r="BW121" s="471"/>
      <c r="BX121" s="471"/>
      <c r="BY121" s="479"/>
      <c r="BZ121" s="471"/>
      <c r="CA121" s="472"/>
      <c r="CB121" s="64"/>
      <c r="CC121" s="1"/>
      <c r="CD121" s="1"/>
      <c r="CE121" s="1"/>
      <c r="CF121" s="1"/>
      <c r="CG121" s="4"/>
    </row>
    <row r="122" spans="3:85" ht="18" customHeight="1">
      <c r="C122" s="2"/>
      <c r="D122" s="76"/>
      <c r="E122" s="546" t="s">
        <v>137</v>
      </c>
      <c r="F122" s="547"/>
      <c r="G122" s="547"/>
      <c r="H122" s="547"/>
      <c r="I122" s="547"/>
      <c r="J122" s="547"/>
      <c r="K122" s="547"/>
      <c r="L122" s="547"/>
      <c r="M122" s="547"/>
      <c r="N122" s="547"/>
      <c r="O122" s="547"/>
      <c r="P122" s="547"/>
      <c r="Q122" s="547"/>
      <c r="R122" s="547"/>
      <c r="S122" s="547"/>
      <c r="T122" s="547"/>
      <c r="U122" s="547"/>
      <c r="V122" s="547"/>
      <c r="W122" s="547"/>
      <c r="X122" s="547"/>
      <c r="Y122" s="547"/>
      <c r="Z122" s="547"/>
      <c r="AA122" s="547"/>
      <c r="AB122" s="547"/>
      <c r="AC122" s="548"/>
      <c r="AD122" s="142"/>
      <c r="AE122" s="109"/>
      <c r="AF122" s="171"/>
      <c r="AG122" s="172"/>
      <c r="AH122" s="143"/>
      <c r="AI122" s="173"/>
      <c r="AJ122" s="174"/>
      <c r="AK122" s="106"/>
      <c r="AL122" s="470">
        <v>90</v>
      </c>
      <c r="AM122" s="471"/>
      <c r="AN122" s="472"/>
      <c r="AO122" s="470">
        <f t="shared" si="97"/>
        <v>84</v>
      </c>
      <c r="AP122" s="471"/>
      <c r="AQ122" s="472"/>
      <c r="AR122" s="549">
        <f t="shared" si="98"/>
        <v>6</v>
      </c>
      <c r="AS122" s="550"/>
      <c r="AT122" s="551"/>
      <c r="AU122" s="470">
        <f t="shared" si="99"/>
        <v>0</v>
      </c>
      <c r="AV122" s="471"/>
      <c r="AW122" s="480"/>
      <c r="AX122" s="479">
        <v>6</v>
      </c>
      <c r="AY122" s="471"/>
      <c r="AZ122" s="480"/>
      <c r="BA122" s="471"/>
      <c r="BB122" s="471"/>
      <c r="BC122" s="472"/>
      <c r="BD122" s="471">
        <v>6</v>
      </c>
      <c r="BE122" s="471"/>
      <c r="BF122" s="471"/>
      <c r="BG122" s="479"/>
      <c r="BH122" s="471"/>
      <c r="BI122" s="472"/>
      <c r="BJ122" s="471"/>
      <c r="BK122" s="471"/>
      <c r="BL122" s="471"/>
      <c r="BM122" s="479"/>
      <c r="BN122" s="471"/>
      <c r="BO122" s="472"/>
      <c r="BP122" s="471"/>
      <c r="BQ122" s="471"/>
      <c r="BR122" s="471"/>
      <c r="BS122" s="479"/>
      <c r="BT122" s="471"/>
      <c r="BU122" s="472"/>
      <c r="BV122" s="471"/>
      <c r="BW122" s="471"/>
      <c r="BX122" s="471"/>
      <c r="BY122" s="479"/>
      <c r="BZ122" s="471"/>
      <c r="CA122" s="472"/>
      <c r="CB122" s="64"/>
      <c r="CC122" s="1"/>
      <c r="CD122" s="1"/>
      <c r="CE122" s="1"/>
      <c r="CF122" s="1"/>
      <c r="CG122" s="4"/>
    </row>
    <row r="123" spans="3:85" ht="18" customHeight="1">
      <c r="C123" s="2"/>
      <c r="D123" s="76"/>
      <c r="E123" s="546" t="s">
        <v>138</v>
      </c>
      <c r="F123" s="547"/>
      <c r="G123" s="547"/>
      <c r="H123" s="547"/>
      <c r="I123" s="547"/>
      <c r="J123" s="547"/>
      <c r="K123" s="547"/>
      <c r="L123" s="547"/>
      <c r="M123" s="547"/>
      <c r="N123" s="547"/>
      <c r="O123" s="547"/>
      <c r="P123" s="547"/>
      <c r="Q123" s="547"/>
      <c r="R123" s="547"/>
      <c r="S123" s="547"/>
      <c r="T123" s="547"/>
      <c r="U123" s="547"/>
      <c r="V123" s="547"/>
      <c r="W123" s="547"/>
      <c r="X123" s="547"/>
      <c r="Y123" s="547"/>
      <c r="Z123" s="547"/>
      <c r="AA123" s="547"/>
      <c r="AB123" s="547"/>
      <c r="AC123" s="548"/>
      <c r="AD123" s="142"/>
      <c r="AE123" s="109"/>
      <c r="AF123" s="171"/>
      <c r="AG123" s="172"/>
      <c r="AH123" s="143"/>
      <c r="AI123" s="173"/>
      <c r="AJ123" s="174"/>
      <c r="AK123" s="106"/>
      <c r="AL123" s="470">
        <v>51</v>
      </c>
      <c r="AM123" s="471"/>
      <c r="AN123" s="472"/>
      <c r="AO123" s="470">
        <f t="shared" si="97"/>
        <v>45</v>
      </c>
      <c r="AP123" s="471"/>
      <c r="AQ123" s="472"/>
      <c r="AR123" s="549">
        <f t="shared" si="98"/>
        <v>6</v>
      </c>
      <c r="AS123" s="550"/>
      <c r="AT123" s="551"/>
      <c r="AU123" s="470">
        <f t="shared" si="99"/>
        <v>2</v>
      </c>
      <c r="AV123" s="471"/>
      <c r="AW123" s="480"/>
      <c r="AX123" s="479">
        <v>4</v>
      </c>
      <c r="AY123" s="471"/>
      <c r="AZ123" s="480"/>
      <c r="BA123" s="471"/>
      <c r="BB123" s="471"/>
      <c r="BC123" s="472"/>
      <c r="BD123" s="471">
        <v>6</v>
      </c>
      <c r="BE123" s="471"/>
      <c r="BF123" s="471"/>
      <c r="BG123" s="479"/>
      <c r="BH123" s="471"/>
      <c r="BI123" s="472"/>
      <c r="BJ123" s="471"/>
      <c r="BK123" s="471"/>
      <c r="BL123" s="471"/>
      <c r="BM123" s="479"/>
      <c r="BN123" s="471"/>
      <c r="BO123" s="472"/>
      <c r="BP123" s="471"/>
      <c r="BQ123" s="471"/>
      <c r="BR123" s="471"/>
      <c r="BS123" s="479"/>
      <c r="BT123" s="471"/>
      <c r="BU123" s="472"/>
      <c r="BV123" s="471"/>
      <c r="BW123" s="471"/>
      <c r="BX123" s="471"/>
      <c r="BY123" s="479"/>
      <c r="BZ123" s="471"/>
      <c r="CA123" s="472"/>
      <c r="CB123" s="64"/>
      <c r="CC123" s="1"/>
      <c r="CD123" s="1"/>
      <c r="CE123" s="1"/>
      <c r="CF123" s="1"/>
      <c r="CG123" s="4"/>
    </row>
    <row r="124" spans="3:85" ht="18" customHeight="1">
      <c r="C124" s="2"/>
      <c r="D124" s="76"/>
      <c r="E124" s="546" t="s">
        <v>139</v>
      </c>
      <c r="F124" s="547"/>
      <c r="G124" s="547"/>
      <c r="H124" s="547"/>
      <c r="I124" s="547"/>
      <c r="J124" s="547"/>
      <c r="K124" s="547"/>
      <c r="L124" s="547"/>
      <c r="M124" s="547"/>
      <c r="N124" s="547"/>
      <c r="O124" s="547"/>
      <c r="P124" s="547"/>
      <c r="Q124" s="547"/>
      <c r="R124" s="547"/>
      <c r="S124" s="547"/>
      <c r="T124" s="547"/>
      <c r="U124" s="547"/>
      <c r="V124" s="547"/>
      <c r="W124" s="547"/>
      <c r="X124" s="547"/>
      <c r="Y124" s="547"/>
      <c r="Z124" s="547"/>
      <c r="AA124" s="547"/>
      <c r="AB124" s="547"/>
      <c r="AC124" s="548"/>
      <c r="AD124" s="142"/>
      <c r="AE124" s="109"/>
      <c r="AF124" s="171"/>
      <c r="AG124" s="172"/>
      <c r="AH124" s="143"/>
      <c r="AI124" s="173"/>
      <c r="AJ124" s="174"/>
      <c r="AK124" s="106"/>
      <c r="AL124" s="470">
        <v>42</v>
      </c>
      <c r="AM124" s="471"/>
      <c r="AN124" s="472"/>
      <c r="AO124" s="470">
        <f t="shared" si="97"/>
        <v>36</v>
      </c>
      <c r="AP124" s="471"/>
      <c r="AQ124" s="472"/>
      <c r="AR124" s="549">
        <f t="shared" si="98"/>
        <v>6</v>
      </c>
      <c r="AS124" s="550"/>
      <c r="AT124" s="551"/>
      <c r="AU124" s="470">
        <f t="shared" si="99"/>
        <v>2</v>
      </c>
      <c r="AV124" s="471"/>
      <c r="AW124" s="480"/>
      <c r="AX124" s="479">
        <v>4</v>
      </c>
      <c r="AY124" s="471"/>
      <c r="AZ124" s="480"/>
      <c r="BA124" s="471"/>
      <c r="BB124" s="471"/>
      <c r="BC124" s="472"/>
      <c r="BD124" s="471">
        <v>6</v>
      </c>
      <c r="BE124" s="471"/>
      <c r="BF124" s="471"/>
      <c r="BG124" s="479"/>
      <c r="BH124" s="471"/>
      <c r="BI124" s="472"/>
      <c r="BJ124" s="471"/>
      <c r="BK124" s="471"/>
      <c r="BL124" s="471"/>
      <c r="BM124" s="479"/>
      <c r="BN124" s="471"/>
      <c r="BO124" s="472"/>
      <c r="BP124" s="471"/>
      <c r="BQ124" s="471"/>
      <c r="BR124" s="471"/>
      <c r="BS124" s="479"/>
      <c r="BT124" s="471"/>
      <c r="BU124" s="472"/>
      <c r="BV124" s="471"/>
      <c r="BW124" s="471"/>
      <c r="BX124" s="471"/>
      <c r="BY124" s="479"/>
      <c r="BZ124" s="471"/>
      <c r="CA124" s="472"/>
      <c r="CB124" s="64"/>
      <c r="CC124" s="1"/>
      <c r="CD124" s="1"/>
      <c r="CE124" s="1"/>
      <c r="CF124" s="1"/>
      <c r="CG124" s="4"/>
    </row>
    <row r="125" spans="3:85" ht="18" customHeight="1">
      <c r="C125" s="2"/>
      <c r="D125" s="76"/>
      <c r="E125" s="546" t="s">
        <v>140</v>
      </c>
      <c r="F125" s="547"/>
      <c r="G125" s="547"/>
      <c r="H125" s="547"/>
      <c r="I125" s="547"/>
      <c r="J125" s="547"/>
      <c r="K125" s="547"/>
      <c r="L125" s="547"/>
      <c r="M125" s="547"/>
      <c r="N125" s="547"/>
      <c r="O125" s="547"/>
      <c r="P125" s="547"/>
      <c r="Q125" s="547"/>
      <c r="R125" s="547"/>
      <c r="S125" s="547"/>
      <c r="T125" s="547"/>
      <c r="U125" s="547"/>
      <c r="V125" s="547"/>
      <c r="W125" s="547"/>
      <c r="X125" s="547"/>
      <c r="Y125" s="547"/>
      <c r="Z125" s="547"/>
      <c r="AA125" s="547"/>
      <c r="AB125" s="547"/>
      <c r="AC125" s="548"/>
      <c r="AD125" s="142"/>
      <c r="AE125" s="109"/>
      <c r="AF125" s="171"/>
      <c r="AG125" s="172"/>
      <c r="AH125" s="143"/>
      <c r="AI125" s="173"/>
      <c r="AJ125" s="174"/>
      <c r="AK125" s="106"/>
      <c r="AL125" s="470">
        <v>60</v>
      </c>
      <c r="AM125" s="471"/>
      <c r="AN125" s="472"/>
      <c r="AO125" s="470">
        <f t="shared" si="97"/>
        <v>54</v>
      </c>
      <c r="AP125" s="471"/>
      <c r="AQ125" s="472"/>
      <c r="AR125" s="549">
        <f t="shared" si="98"/>
        <v>6</v>
      </c>
      <c r="AS125" s="550"/>
      <c r="AT125" s="551"/>
      <c r="AU125" s="470">
        <f t="shared" si="99"/>
        <v>2</v>
      </c>
      <c r="AV125" s="471"/>
      <c r="AW125" s="480"/>
      <c r="AX125" s="479">
        <v>4</v>
      </c>
      <c r="AY125" s="471"/>
      <c r="AZ125" s="480"/>
      <c r="BA125" s="471"/>
      <c r="BB125" s="471"/>
      <c r="BC125" s="472"/>
      <c r="BD125" s="471"/>
      <c r="BE125" s="471"/>
      <c r="BF125" s="471"/>
      <c r="BG125" s="479">
        <v>6</v>
      </c>
      <c r="BH125" s="471"/>
      <c r="BI125" s="472"/>
      <c r="BJ125" s="471"/>
      <c r="BK125" s="471"/>
      <c r="BL125" s="471"/>
      <c r="BM125" s="479"/>
      <c r="BN125" s="471"/>
      <c r="BO125" s="472"/>
      <c r="BP125" s="471"/>
      <c r="BQ125" s="471"/>
      <c r="BR125" s="471"/>
      <c r="BS125" s="479"/>
      <c r="BT125" s="471"/>
      <c r="BU125" s="472"/>
      <c r="BV125" s="471"/>
      <c r="BW125" s="471"/>
      <c r="BX125" s="471"/>
      <c r="BY125" s="479"/>
      <c r="BZ125" s="471"/>
      <c r="CA125" s="472"/>
      <c r="CB125" s="64"/>
      <c r="CC125" s="1"/>
      <c r="CD125" s="1"/>
      <c r="CE125" s="1"/>
      <c r="CF125" s="1"/>
      <c r="CG125" s="4"/>
    </row>
    <row r="126" spans="3:85" ht="18" customHeight="1">
      <c r="C126" s="2"/>
      <c r="D126" s="76"/>
      <c r="E126" s="546" t="s">
        <v>141</v>
      </c>
      <c r="F126" s="547"/>
      <c r="G126" s="547"/>
      <c r="H126" s="547"/>
      <c r="I126" s="547"/>
      <c r="J126" s="547"/>
      <c r="K126" s="547"/>
      <c r="L126" s="547"/>
      <c r="M126" s="547"/>
      <c r="N126" s="547"/>
      <c r="O126" s="547"/>
      <c r="P126" s="547"/>
      <c r="Q126" s="547"/>
      <c r="R126" s="547"/>
      <c r="S126" s="547"/>
      <c r="T126" s="547"/>
      <c r="U126" s="547"/>
      <c r="V126" s="547"/>
      <c r="W126" s="547"/>
      <c r="X126" s="547"/>
      <c r="Y126" s="547"/>
      <c r="Z126" s="547"/>
      <c r="AA126" s="547"/>
      <c r="AB126" s="547"/>
      <c r="AC126" s="548"/>
      <c r="AD126" s="142"/>
      <c r="AE126" s="109"/>
      <c r="AF126" s="171"/>
      <c r="AG126" s="172"/>
      <c r="AH126" s="143"/>
      <c r="AI126" s="173"/>
      <c r="AJ126" s="174"/>
      <c r="AK126" s="106"/>
      <c r="AL126" s="470">
        <v>51</v>
      </c>
      <c r="AM126" s="471"/>
      <c r="AN126" s="472"/>
      <c r="AO126" s="470">
        <f t="shared" si="97"/>
        <v>45</v>
      </c>
      <c r="AP126" s="471"/>
      <c r="AQ126" s="472"/>
      <c r="AR126" s="549">
        <f t="shared" si="98"/>
        <v>6</v>
      </c>
      <c r="AS126" s="550"/>
      <c r="AT126" s="551"/>
      <c r="AU126" s="470">
        <f t="shared" si="99"/>
        <v>2</v>
      </c>
      <c r="AV126" s="471"/>
      <c r="AW126" s="480"/>
      <c r="AX126" s="479">
        <v>4</v>
      </c>
      <c r="AY126" s="471"/>
      <c r="AZ126" s="480"/>
      <c r="BA126" s="471"/>
      <c r="BB126" s="471"/>
      <c r="BC126" s="472"/>
      <c r="BD126" s="471">
        <v>6</v>
      </c>
      <c r="BE126" s="471"/>
      <c r="BF126" s="471"/>
      <c r="BG126" s="479"/>
      <c r="BH126" s="471"/>
      <c r="BI126" s="472"/>
      <c r="BJ126" s="471"/>
      <c r="BK126" s="471"/>
      <c r="BL126" s="471"/>
      <c r="BM126" s="479"/>
      <c r="BN126" s="471"/>
      <c r="BO126" s="472"/>
      <c r="BP126" s="471"/>
      <c r="BQ126" s="471"/>
      <c r="BR126" s="471"/>
      <c r="BS126" s="479"/>
      <c r="BT126" s="471"/>
      <c r="BU126" s="472"/>
      <c r="BV126" s="471"/>
      <c r="BW126" s="471"/>
      <c r="BX126" s="471"/>
      <c r="BY126" s="479"/>
      <c r="BZ126" s="471"/>
      <c r="CA126" s="472"/>
      <c r="CB126" s="64"/>
      <c r="CC126" s="1"/>
      <c r="CD126" s="1"/>
      <c r="CE126" s="1"/>
      <c r="CF126" s="1"/>
      <c r="CG126" s="4"/>
    </row>
    <row r="127" spans="3:85" ht="18">
      <c r="C127" s="2"/>
      <c r="D127" s="76"/>
      <c r="E127" s="546" t="s">
        <v>182</v>
      </c>
      <c r="F127" s="547"/>
      <c r="G127" s="547"/>
      <c r="H127" s="547"/>
      <c r="I127" s="547"/>
      <c r="J127" s="547"/>
      <c r="K127" s="547"/>
      <c r="L127" s="547"/>
      <c r="M127" s="547"/>
      <c r="N127" s="547"/>
      <c r="O127" s="547"/>
      <c r="P127" s="547"/>
      <c r="Q127" s="547"/>
      <c r="R127" s="547"/>
      <c r="S127" s="547"/>
      <c r="T127" s="547"/>
      <c r="U127" s="547"/>
      <c r="V127" s="547"/>
      <c r="W127" s="547"/>
      <c r="X127" s="547"/>
      <c r="Y127" s="547"/>
      <c r="Z127" s="547"/>
      <c r="AA127" s="547"/>
      <c r="AB127" s="547"/>
      <c r="AC127" s="548"/>
      <c r="AD127" s="142"/>
      <c r="AE127" s="109"/>
      <c r="AF127" s="171"/>
      <c r="AG127" s="172"/>
      <c r="AH127" s="143"/>
      <c r="AI127" s="173"/>
      <c r="AJ127" s="174"/>
      <c r="AK127" s="106"/>
      <c r="AL127" s="470">
        <v>48</v>
      </c>
      <c r="AM127" s="471"/>
      <c r="AN127" s="472"/>
      <c r="AO127" s="470">
        <f t="shared" si="97"/>
        <v>40</v>
      </c>
      <c r="AP127" s="471"/>
      <c r="AQ127" s="472"/>
      <c r="AR127" s="549">
        <f t="shared" si="98"/>
        <v>8</v>
      </c>
      <c r="AS127" s="550"/>
      <c r="AT127" s="551"/>
      <c r="AU127" s="470">
        <f t="shared" si="99"/>
        <v>4</v>
      </c>
      <c r="AV127" s="471"/>
      <c r="AW127" s="480"/>
      <c r="AX127" s="479">
        <v>4</v>
      </c>
      <c r="AY127" s="471"/>
      <c r="AZ127" s="480"/>
      <c r="BA127" s="471"/>
      <c r="BB127" s="471"/>
      <c r="BC127" s="472"/>
      <c r="BD127" s="471"/>
      <c r="BE127" s="471"/>
      <c r="BF127" s="471"/>
      <c r="BG127" s="479"/>
      <c r="BH127" s="471"/>
      <c r="BI127" s="472"/>
      <c r="BJ127" s="471"/>
      <c r="BK127" s="471"/>
      <c r="BL127" s="471"/>
      <c r="BM127" s="479">
        <v>8</v>
      </c>
      <c r="BN127" s="471"/>
      <c r="BO127" s="472"/>
      <c r="BP127" s="471"/>
      <c r="BQ127" s="471"/>
      <c r="BR127" s="471"/>
      <c r="BS127" s="479"/>
      <c r="BT127" s="471"/>
      <c r="BU127" s="472"/>
      <c r="BV127" s="471"/>
      <c r="BW127" s="471"/>
      <c r="BX127" s="471"/>
      <c r="BY127" s="479"/>
      <c r="BZ127" s="471"/>
      <c r="CA127" s="472"/>
      <c r="CB127" s="64"/>
      <c r="CC127" s="1"/>
      <c r="CD127" s="1"/>
      <c r="CE127" s="1"/>
      <c r="CF127" s="1"/>
      <c r="CG127" s="4"/>
    </row>
    <row r="128" spans="3:85" ht="18">
      <c r="C128" s="2"/>
      <c r="D128" s="76"/>
      <c r="E128" s="546" t="s">
        <v>142</v>
      </c>
      <c r="F128" s="547"/>
      <c r="G128" s="547"/>
      <c r="H128" s="547"/>
      <c r="I128" s="547"/>
      <c r="J128" s="547"/>
      <c r="K128" s="547"/>
      <c r="L128" s="547"/>
      <c r="M128" s="547"/>
      <c r="N128" s="547"/>
      <c r="O128" s="547"/>
      <c r="P128" s="547"/>
      <c r="Q128" s="547"/>
      <c r="R128" s="547"/>
      <c r="S128" s="547"/>
      <c r="T128" s="547"/>
      <c r="U128" s="547"/>
      <c r="V128" s="547"/>
      <c r="W128" s="547"/>
      <c r="X128" s="547"/>
      <c r="Y128" s="547"/>
      <c r="Z128" s="547"/>
      <c r="AA128" s="547"/>
      <c r="AB128" s="547"/>
      <c r="AC128" s="548"/>
      <c r="AD128" s="142"/>
      <c r="AE128" s="109"/>
      <c r="AF128" s="171"/>
      <c r="AG128" s="172"/>
      <c r="AH128" s="143"/>
      <c r="AI128" s="173"/>
      <c r="AJ128" s="174"/>
      <c r="AK128" s="106"/>
      <c r="AL128" s="470">
        <v>39</v>
      </c>
      <c r="AM128" s="471"/>
      <c r="AN128" s="472"/>
      <c r="AO128" s="470">
        <f t="shared" si="97"/>
        <v>31</v>
      </c>
      <c r="AP128" s="471"/>
      <c r="AQ128" s="472"/>
      <c r="AR128" s="549">
        <f t="shared" si="98"/>
        <v>8</v>
      </c>
      <c r="AS128" s="550"/>
      <c r="AT128" s="551"/>
      <c r="AU128" s="470">
        <f t="shared" si="99"/>
        <v>2</v>
      </c>
      <c r="AV128" s="471"/>
      <c r="AW128" s="480"/>
      <c r="AX128" s="479">
        <v>6</v>
      </c>
      <c r="AY128" s="471"/>
      <c r="AZ128" s="480"/>
      <c r="BA128" s="471"/>
      <c r="BB128" s="471"/>
      <c r="BC128" s="472"/>
      <c r="BD128" s="471"/>
      <c r="BE128" s="471"/>
      <c r="BF128" s="471"/>
      <c r="BG128" s="479"/>
      <c r="BH128" s="471"/>
      <c r="BI128" s="472"/>
      <c r="BJ128" s="471"/>
      <c r="BK128" s="471"/>
      <c r="BL128" s="471"/>
      <c r="BM128" s="479">
        <v>8</v>
      </c>
      <c r="BN128" s="471"/>
      <c r="BO128" s="472"/>
      <c r="BP128" s="471"/>
      <c r="BQ128" s="471"/>
      <c r="BR128" s="471"/>
      <c r="BS128" s="479"/>
      <c r="BT128" s="471"/>
      <c r="BU128" s="472"/>
      <c r="BV128" s="471"/>
      <c r="BW128" s="471"/>
      <c r="BX128" s="471"/>
      <c r="BY128" s="479"/>
      <c r="BZ128" s="471"/>
      <c r="CA128" s="472"/>
      <c r="CB128" s="64"/>
      <c r="CC128" s="1"/>
      <c r="CD128" s="1"/>
      <c r="CE128" s="1"/>
      <c r="CF128" s="1"/>
      <c r="CG128" s="4"/>
    </row>
    <row r="129" spans="3:85" ht="18">
      <c r="C129" s="2"/>
      <c r="D129" s="76"/>
      <c r="E129" s="546" t="s">
        <v>143</v>
      </c>
      <c r="F129" s="547"/>
      <c r="G129" s="547"/>
      <c r="H129" s="547"/>
      <c r="I129" s="547"/>
      <c r="J129" s="547"/>
      <c r="K129" s="547"/>
      <c r="L129" s="547"/>
      <c r="M129" s="547"/>
      <c r="N129" s="547"/>
      <c r="O129" s="547"/>
      <c r="P129" s="547"/>
      <c r="Q129" s="547"/>
      <c r="R129" s="547"/>
      <c r="S129" s="547"/>
      <c r="T129" s="547"/>
      <c r="U129" s="547"/>
      <c r="V129" s="547"/>
      <c r="W129" s="547"/>
      <c r="X129" s="547"/>
      <c r="Y129" s="547"/>
      <c r="Z129" s="547"/>
      <c r="AA129" s="547"/>
      <c r="AB129" s="547"/>
      <c r="AC129" s="548"/>
      <c r="AD129" s="142"/>
      <c r="AE129" s="109"/>
      <c r="AF129" s="171"/>
      <c r="AG129" s="172"/>
      <c r="AH129" s="143"/>
      <c r="AI129" s="173"/>
      <c r="AJ129" s="174"/>
      <c r="AK129" s="106"/>
      <c r="AL129" s="470">
        <v>54</v>
      </c>
      <c r="AM129" s="471"/>
      <c r="AN129" s="472"/>
      <c r="AO129" s="470">
        <f t="shared" si="97"/>
        <v>46</v>
      </c>
      <c r="AP129" s="471"/>
      <c r="AQ129" s="472"/>
      <c r="AR129" s="549">
        <f t="shared" si="98"/>
        <v>8</v>
      </c>
      <c r="AS129" s="550"/>
      <c r="AT129" s="551"/>
      <c r="AU129" s="470">
        <f t="shared" si="99"/>
        <v>4</v>
      </c>
      <c r="AV129" s="471"/>
      <c r="AW129" s="480"/>
      <c r="AX129" s="479">
        <v>4</v>
      </c>
      <c r="AY129" s="471"/>
      <c r="AZ129" s="480"/>
      <c r="BA129" s="471"/>
      <c r="BB129" s="471"/>
      <c r="BC129" s="472"/>
      <c r="BD129" s="471"/>
      <c r="BE129" s="471"/>
      <c r="BF129" s="471"/>
      <c r="BG129" s="479"/>
      <c r="BH129" s="471"/>
      <c r="BI129" s="472"/>
      <c r="BJ129" s="471"/>
      <c r="BK129" s="471"/>
      <c r="BL129" s="471"/>
      <c r="BM129" s="479">
        <v>8</v>
      </c>
      <c r="BN129" s="471"/>
      <c r="BO129" s="472"/>
      <c r="BP129" s="471"/>
      <c r="BQ129" s="471"/>
      <c r="BR129" s="471"/>
      <c r="BS129" s="479"/>
      <c r="BT129" s="471"/>
      <c r="BU129" s="472"/>
      <c r="BV129" s="471"/>
      <c r="BW129" s="471"/>
      <c r="BX129" s="471"/>
      <c r="BY129" s="479"/>
      <c r="BZ129" s="471"/>
      <c r="CA129" s="472"/>
      <c r="CB129" s="64"/>
      <c r="CC129" s="1"/>
      <c r="CD129" s="1"/>
      <c r="CE129" s="1"/>
      <c r="CF129" s="1"/>
      <c r="CG129" s="4"/>
    </row>
    <row r="130" spans="3:85" ht="18">
      <c r="C130" s="2"/>
      <c r="D130" s="76"/>
      <c r="E130" s="546" t="s">
        <v>144</v>
      </c>
      <c r="F130" s="547"/>
      <c r="G130" s="547"/>
      <c r="H130" s="547"/>
      <c r="I130" s="547"/>
      <c r="J130" s="547"/>
      <c r="K130" s="547"/>
      <c r="L130" s="547"/>
      <c r="M130" s="547"/>
      <c r="N130" s="547"/>
      <c r="O130" s="547"/>
      <c r="P130" s="547"/>
      <c r="Q130" s="547"/>
      <c r="R130" s="547"/>
      <c r="S130" s="547"/>
      <c r="T130" s="547"/>
      <c r="U130" s="547"/>
      <c r="V130" s="547"/>
      <c r="W130" s="547"/>
      <c r="X130" s="547"/>
      <c r="Y130" s="547"/>
      <c r="Z130" s="547"/>
      <c r="AA130" s="547"/>
      <c r="AB130" s="547"/>
      <c r="AC130" s="548"/>
      <c r="AD130" s="142"/>
      <c r="AE130" s="109"/>
      <c r="AF130" s="171"/>
      <c r="AG130" s="172"/>
      <c r="AH130" s="143"/>
      <c r="AI130" s="173"/>
      <c r="AJ130" s="174"/>
      <c r="AK130" s="106"/>
      <c r="AL130" s="470">
        <v>63</v>
      </c>
      <c r="AM130" s="471"/>
      <c r="AN130" s="472"/>
      <c r="AO130" s="470">
        <f t="shared" si="97"/>
        <v>55</v>
      </c>
      <c r="AP130" s="471"/>
      <c r="AQ130" s="472"/>
      <c r="AR130" s="549">
        <f t="shared" si="98"/>
        <v>8</v>
      </c>
      <c r="AS130" s="550"/>
      <c r="AT130" s="551"/>
      <c r="AU130" s="470">
        <f t="shared" si="99"/>
        <v>4</v>
      </c>
      <c r="AV130" s="471"/>
      <c r="AW130" s="480"/>
      <c r="AX130" s="479">
        <v>4</v>
      </c>
      <c r="AY130" s="471"/>
      <c r="AZ130" s="480"/>
      <c r="BA130" s="471"/>
      <c r="BB130" s="471"/>
      <c r="BC130" s="472"/>
      <c r="BD130" s="471"/>
      <c r="BE130" s="471"/>
      <c r="BF130" s="471"/>
      <c r="BG130" s="479"/>
      <c r="BH130" s="471"/>
      <c r="BI130" s="472"/>
      <c r="BJ130" s="471">
        <v>8</v>
      </c>
      <c r="BK130" s="471"/>
      <c r="BL130" s="471"/>
      <c r="BM130" s="479"/>
      <c r="BN130" s="471"/>
      <c r="BO130" s="472"/>
      <c r="BP130" s="471"/>
      <c r="BQ130" s="471"/>
      <c r="BR130" s="471"/>
      <c r="BS130" s="479"/>
      <c r="BT130" s="471"/>
      <c r="BU130" s="472"/>
      <c r="BV130" s="471"/>
      <c r="BW130" s="471"/>
      <c r="BX130" s="471"/>
      <c r="BY130" s="479"/>
      <c r="BZ130" s="471"/>
      <c r="CA130" s="472"/>
      <c r="CB130" s="64"/>
      <c r="CC130" s="1"/>
      <c r="CD130" s="1"/>
      <c r="CE130" s="1"/>
      <c r="CF130" s="1"/>
      <c r="CG130" s="4"/>
    </row>
    <row r="131" spans="3:85" s="170" customFormat="1" ht="25.5" customHeight="1">
      <c r="C131" s="159"/>
      <c r="D131" s="254" t="s">
        <v>145</v>
      </c>
      <c r="E131" s="542" t="s">
        <v>146</v>
      </c>
      <c r="F131" s="543"/>
      <c r="G131" s="543"/>
      <c r="H131" s="543"/>
      <c r="I131" s="543"/>
      <c r="J131" s="543"/>
      <c r="K131" s="543"/>
      <c r="L131" s="543"/>
      <c r="M131" s="543"/>
      <c r="N131" s="543"/>
      <c r="O131" s="543"/>
      <c r="P131" s="543"/>
      <c r="Q131" s="543"/>
      <c r="R131" s="543"/>
      <c r="S131" s="543"/>
      <c r="T131" s="543"/>
      <c r="U131" s="543"/>
      <c r="V131" s="543"/>
      <c r="W131" s="543"/>
      <c r="X131" s="543"/>
      <c r="Y131" s="543"/>
      <c r="Z131" s="543"/>
      <c r="AA131" s="543"/>
      <c r="AB131" s="543"/>
      <c r="AC131" s="544"/>
      <c r="AD131" s="160" t="s">
        <v>74</v>
      </c>
      <c r="AE131" s="161" t="s">
        <v>74</v>
      </c>
      <c r="AF131" s="162" t="s">
        <v>76</v>
      </c>
      <c r="AG131" s="163" t="s">
        <v>74</v>
      </c>
      <c r="AH131" s="175" t="s">
        <v>74</v>
      </c>
      <c r="AI131" s="165" t="s">
        <v>74</v>
      </c>
      <c r="AJ131" s="166" t="s">
        <v>74</v>
      </c>
      <c r="AK131" s="167" t="s">
        <v>74</v>
      </c>
      <c r="AL131" s="529">
        <v>114</v>
      </c>
      <c r="AM131" s="530"/>
      <c r="AN131" s="531"/>
      <c r="AO131" s="470">
        <f t="shared" si="97"/>
        <v>96</v>
      </c>
      <c r="AP131" s="471"/>
      <c r="AQ131" s="472"/>
      <c r="AR131" s="532">
        <f t="shared" si="98"/>
        <v>18</v>
      </c>
      <c r="AS131" s="533"/>
      <c r="AT131" s="534"/>
      <c r="AU131" s="529">
        <f t="shared" si="99"/>
        <v>12</v>
      </c>
      <c r="AV131" s="530"/>
      <c r="AW131" s="535"/>
      <c r="AX131" s="545">
        <v>6</v>
      </c>
      <c r="AY131" s="530"/>
      <c r="AZ131" s="535"/>
      <c r="BA131" s="539"/>
      <c r="BB131" s="539"/>
      <c r="BC131" s="541"/>
      <c r="BD131" s="539"/>
      <c r="BE131" s="539"/>
      <c r="BF131" s="539"/>
      <c r="BG131" s="540"/>
      <c r="BH131" s="539"/>
      <c r="BI131" s="541"/>
      <c r="BJ131" s="539">
        <v>18</v>
      </c>
      <c r="BK131" s="539"/>
      <c r="BL131" s="539"/>
      <c r="BM131" s="540"/>
      <c r="BN131" s="539"/>
      <c r="BO131" s="541"/>
      <c r="BP131" s="539"/>
      <c r="BQ131" s="539"/>
      <c r="BR131" s="539"/>
      <c r="BS131" s="540"/>
      <c r="BT131" s="539"/>
      <c r="BU131" s="541"/>
      <c r="BV131" s="522"/>
      <c r="BW131" s="522"/>
      <c r="BX131" s="522"/>
      <c r="BY131" s="523"/>
      <c r="BZ131" s="524"/>
      <c r="CA131" s="525"/>
      <c r="CB131" s="176"/>
      <c r="CC131" s="6"/>
      <c r="CD131" s="6"/>
      <c r="CE131" s="6"/>
      <c r="CF131" s="6"/>
      <c r="CG131" s="169"/>
    </row>
    <row r="132" spans="3:85" s="170" customFormat="1" ht="26.25" customHeight="1" thickBot="1">
      <c r="C132" s="159"/>
      <c r="D132" s="76" t="s">
        <v>147</v>
      </c>
      <c r="E132" s="526" t="s">
        <v>148</v>
      </c>
      <c r="F132" s="527"/>
      <c r="G132" s="527"/>
      <c r="H132" s="527"/>
      <c r="I132" s="527"/>
      <c r="J132" s="527"/>
      <c r="K132" s="527"/>
      <c r="L132" s="527"/>
      <c r="M132" s="527"/>
      <c r="N132" s="527"/>
      <c r="O132" s="527"/>
      <c r="P132" s="527"/>
      <c r="Q132" s="527"/>
      <c r="R132" s="527"/>
      <c r="S132" s="527"/>
      <c r="T132" s="527"/>
      <c r="U132" s="527"/>
      <c r="V132" s="527"/>
      <c r="W132" s="527"/>
      <c r="X132" s="527"/>
      <c r="Y132" s="527"/>
      <c r="Z132" s="527"/>
      <c r="AA132" s="527"/>
      <c r="AB132" s="527"/>
      <c r="AC132" s="528"/>
      <c r="AD132" s="177" t="s">
        <v>74</v>
      </c>
      <c r="AE132" s="178" t="s">
        <v>74</v>
      </c>
      <c r="AF132" s="179" t="s">
        <v>74</v>
      </c>
      <c r="AG132" s="180" t="s">
        <v>40</v>
      </c>
      <c r="AH132" s="181" t="s">
        <v>74</v>
      </c>
      <c r="AI132" s="182" t="s">
        <v>74</v>
      </c>
      <c r="AJ132" s="183" t="s">
        <v>74</v>
      </c>
      <c r="AK132" s="180" t="s">
        <v>74</v>
      </c>
      <c r="AL132" s="529">
        <v>117</v>
      </c>
      <c r="AM132" s="530"/>
      <c r="AN132" s="531"/>
      <c r="AO132" s="470">
        <f t="shared" si="97"/>
        <v>103</v>
      </c>
      <c r="AP132" s="471"/>
      <c r="AQ132" s="472"/>
      <c r="AR132" s="532">
        <f t="shared" si="98"/>
        <v>14</v>
      </c>
      <c r="AS132" s="533"/>
      <c r="AT132" s="534"/>
      <c r="AU132" s="529">
        <f t="shared" si="99"/>
        <v>6</v>
      </c>
      <c r="AV132" s="530"/>
      <c r="AW132" s="535"/>
      <c r="AX132" s="536">
        <v>8</v>
      </c>
      <c r="AY132" s="537"/>
      <c r="AZ132" s="538"/>
      <c r="BA132" s="512"/>
      <c r="BB132" s="512"/>
      <c r="BC132" s="513"/>
      <c r="BD132" s="517"/>
      <c r="BE132" s="517"/>
      <c r="BF132" s="517"/>
      <c r="BG132" s="516"/>
      <c r="BH132" s="517"/>
      <c r="BI132" s="518"/>
      <c r="BJ132" s="519">
        <v>10</v>
      </c>
      <c r="BK132" s="519"/>
      <c r="BL132" s="519"/>
      <c r="BM132" s="520">
        <v>4</v>
      </c>
      <c r="BN132" s="519"/>
      <c r="BO132" s="521"/>
      <c r="BP132" s="517"/>
      <c r="BQ132" s="517"/>
      <c r="BR132" s="517"/>
      <c r="BS132" s="516"/>
      <c r="BT132" s="517"/>
      <c r="BU132" s="518"/>
      <c r="BV132" s="512"/>
      <c r="BW132" s="512"/>
      <c r="BX132" s="512"/>
      <c r="BY132" s="511"/>
      <c r="BZ132" s="512"/>
      <c r="CA132" s="513"/>
      <c r="CB132" s="176"/>
      <c r="CC132" s="6"/>
      <c r="CD132" s="6"/>
      <c r="CE132" s="6"/>
      <c r="CF132" s="6"/>
      <c r="CG132" s="169"/>
    </row>
    <row r="133" spans="3:85" ht="18.75" customHeight="1" thickBot="1">
      <c r="C133" s="2"/>
      <c r="D133" s="184" t="s">
        <v>185</v>
      </c>
      <c r="E133" s="453" t="s">
        <v>150</v>
      </c>
      <c r="F133" s="454"/>
      <c r="G133" s="454"/>
      <c r="H133" s="454"/>
      <c r="I133" s="454"/>
      <c r="J133" s="454"/>
      <c r="K133" s="454"/>
      <c r="L133" s="454"/>
      <c r="M133" s="454"/>
      <c r="N133" s="454"/>
      <c r="O133" s="454"/>
      <c r="P133" s="454"/>
      <c r="Q133" s="454"/>
      <c r="R133" s="454"/>
      <c r="S133" s="454"/>
      <c r="T133" s="454"/>
      <c r="U133" s="454"/>
      <c r="V133" s="454"/>
      <c r="W133" s="454"/>
      <c r="X133" s="454"/>
      <c r="Y133" s="454"/>
      <c r="Z133" s="454"/>
      <c r="AA133" s="454"/>
      <c r="AB133" s="454"/>
      <c r="AC133" s="455"/>
      <c r="AD133" s="514" t="s">
        <v>79</v>
      </c>
      <c r="AE133" s="515"/>
      <c r="AF133" s="515"/>
      <c r="AG133" s="515"/>
      <c r="AH133" s="515"/>
      <c r="AI133" s="515"/>
      <c r="AJ133" s="515"/>
      <c r="AK133" s="515"/>
      <c r="AL133" s="456">
        <f>SUM(BD133:CA133)</f>
        <v>72</v>
      </c>
      <c r="AM133" s="445"/>
      <c r="AN133" s="446"/>
      <c r="AO133" s="456"/>
      <c r="AP133" s="445"/>
      <c r="AQ133" s="446"/>
      <c r="AR133" s="456"/>
      <c r="AS133" s="445"/>
      <c r="AT133" s="446"/>
      <c r="AU133" s="457"/>
      <c r="AV133" s="443"/>
      <c r="AW133" s="451"/>
      <c r="AX133" s="450"/>
      <c r="AY133" s="443"/>
      <c r="AZ133" s="451"/>
      <c r="BA133" s="443"/>
      <c r="BB133" s="443"/>
      <c r="BC133" s="452"/>
      <c r="BD133" s="443"/>
      <c r="BE133" s="443"/>
      <c r="BF133" s="443"/>
      <c r="BG133" s="450">
        <v>72</v>
      </c>
      <c r="BH133" s="443"/>
      <c r="BI133" s="452"/>
      <c r="BJ133" s="508"/>
      <c r="BK133" s="508"/>
      <c r="BL133" s="508"/>
      <c r="BM133" s="509"/>
      <c r="BN133" s="508"/>
      <c r="BO133" s="510"/>
      <c r="BP133" s="443"/>
      <c r="BQ133" s="443"/>
      <c r="BR133" s="443"/>
      <c r="BS133" s="450"/>
      <c r="BT133" s="443"/>
      <c r="BU133" s="452"/>
      <c r="BV133" s="447"/>
      <c r="BW133" s="447"/>
      <c r="BX133" s="447"/>
      <c r="BY133" s="448"/>
      <c r="BZ133" s="447"/>
      <c r="CA133" s="449"/>
      <c r="CB133" s="14"/>
      <c r="CC133" s="1"/>
      <c r="CD133" s="1"/>
      <c r="CE133" s="1"/>
      <c r="CF133" s="1"/>
      <c r="CG133" s="4"/>
    </row>
    <row r="134" spans="3:85" ht="18.75" customHeight="1" thickBot="1">
      <c r="C134" s="2"/>
      <c r="D134" s="184" t="s">
        <v>151</v>
      </c>
      <c r="E134" s="453" t="s">
        <v>129</v>
      </c>
      <c r="F134" s="454"/>
      <c r="G134" s="454"/>
      <c r="H134" s="454"/>
      <c r="I134" s="454"/>
      <c r="J134" s="454"/>
      <c r="K134" s="454"/>
      <c r="L134" s="454"/>
      <c r="M134" s="454"/>
      <c r="N134" s="454"/>
      <c r="O134" s="454"/>
      <c r="P134" s="454"/>
      <c r="Q134" s="454"/>
      <c r="R134" s="454"/>
      <c r="S134" s="454"/>
      <c r="T134" s="454"/>
      <c r="U134" s="454"/>
      <c r="V134" s="454"/>
      <c r="W134" s="454"/>
      <c r="X134" s="454"/>
      <c r="Y134" s="454"/>
      <c r="Z134" s="454"/>
      <c r="AA134" s="454"/>
      <c r="AB134" s="454"/>
      <c r="AC134" s="455"/>
      <c r="AD134" s="450" t="s">
        <v>79</v>
      </c>
      <c r="AE134" s="443"/>
      <c r="AF134" s="443"/>
      <c r="AG134" s="443"/>
      <c r="AH134" s="443"/>
      <c r="AI134" s="443"/>
      <c r="AJ134" s="443"/>
      <c r="AK134" s="443"/>
      <c r="AL134" s="456">
        <f>SUM(BD134:CA134)</f>
        <v>108</v>
      </c>
      <c r="AM134" s="445"/>
      <c r="AN134" s="446"/>
      <c r="AO134" s="456"/>
      <c r="AP134" s="445"/>
      <c r="AQ134" s="446"/>
      <c r="AR134" s="456"/>
      <c r="AS134" s="445"/>
      <c r="AT134" s="446"/>
      <c r="AU134" s="457"/>
      <c r="AV134" s="443"/>
      <c r="AW134" s="451"/>
      <c r="AX134" s="450"/>
      <c r="AY134" s="443"/>
      <c r="AZ134" s="451"/>
      <c r="BA134" s="443"/>
      <c r="BB134" s="443"/>
      <c r="BC134" s="452"/>
      <c r="BD134" s="443"/>
      <c r="BE134" s="443"/>
      <c r="BF134" s="443"/>
      <c r="BG134" s="450"/>
      <c r="BH134" s="443"/>
      <c r="BI134" s="452"/>
      <c r="BJ134" s="508"/>
      <c r="BK134" s="508"/>
      <c r="BL134" s="508"/>
      <c r="BM134" s="509">
        <v>108</v>
      </c>
      <c r="BN134" s="508"/>
      <c r="BO134" s="510"/>
      <c r="BP134" s="443"/>
      <c r="BQ134" s="443"/>
      <c r="BR134" s="443"/>
      <c r="BS134" s="450"/>
      <c r="BT134" s="443"/>
      <c r="BU134" s="452"/>
      <c r="BV134" s="447"/>
      <c r="BW134" s="447"/>
      <c r="BX134" s="447"/>
      <c r="BY134" s="448"/>
      <c r="BZ134" s="447"/>
      <c r="CA134" s="449"/>
      <c r="CB134" s="14"/>
      <c r="CC134" s="1"/>
      <c r="CD134" s="1"/>
      <c r="CE134" s="1"/>
      <c r="CF134" s="1"/>
      <c r="CG134" s="4"/>
    </row>
    <row r="135" spans="3:85" ht="39.75" customHeight="1" thickTop="1">
      <c r="C135" s="2"/>
      <c r="D135" s="185" t="s">
        <v>152</v>
      </c>
      <c r="E135" s="506" t="s">
        <v>153</v>
      </c>
      <c r="F135" s="501"/>
      <c r="G135" s="501"/>
      <c r="H135" s="501"/>
      <c r="I135" s="501"/>
      <c r="J135" s="501"/>
      <c r="K135" s="501"/>
      <c r="L135" s="501"/>
      <c r="M135" s="501"/>
      <c r="N135" s="501"/>
      <c r="O135" s="501"/>
      <c r="P135" s="501"/>
      <c r="Q135" s="501"/>
      <c r="R135" s="501"/>
      <c r="S135" s="501"/>
      <c r="T135" s="501"/>
      <c r="U135" s="501"/>
      <c r="V135" s="501"/>
      <c r="W135" s="501"/>
      <c r="X135" s="501"/>
      <c r="Y135" s="501"/>
      <c r="Z135" s="501"/>
      <c r="AA135" s="501"/>
      <c r="AB135" s="501"/>
      <c r="AC135" s="507"/>
      <c r="AD135" s="152" t="s">
        <v>74</v>
      </c>
      <c r="AE135" s="153" t="s">
        <v>74</v>
      </c>
      <c r="AF135" s="157" t="s">
        <v>74</v>
      </c>
      <c r="AG135" s="158" t="s">
        <v>74</v>
      </c>
      <c r="AH135" s="186" t="s">
        <v>74</v>
      </c>
      <c r="AI135" s="230" t="s">
        <v>186</v>
      </c>
      <c r="AJ135" s="154"/>
      <c r="AK135" s="158" t="s">
        <v>74</v>
      </c>
      <c r="AL135" s="504">
        <f>AL136</f>
        <v>393</v>
      </c>
      <c r="AM135" s="501"/>
      <c r="AN135" s="503"/>
      <c r="AO135" s="504">
        <f t="shared" ref="AO135" si="100">AO136</f>
        <v>329</v>
      </c>
      <c r="AP135" s="501"/>
      <c r="AQ135" s="503"/>
      <c r="AR135" s="504">
        <f t="shared" ref="AR135" si="101">AR136</f>
        <v>64</v>
      </c>
      <c r="AS135" s="501"/>
      <c r="AT135" s="503"/>
      <c r="AU135" s="504">
        <f t="shared" ref="AU135" si="102">AU136</f>
        <v>36</v>
      </c>
      <c r="AV135" s="501"/>
      <c r="AW135" s="507"/>
      <c r="AX135" s="502">
        <f t="shared" ref="AX135" si="103">AX136</f>
        <v>28</v>
      </c>
      <c r="AY135" s="501"/>
      <c r="AZ135" s="507"/>
      <c r="BA135" s="500"/>
      <c r="BB135" s="501"/>
      <c r="BC135" s="503"/>
      <c r="BD135" s="500"/>
      <c r="BE135" s="501"/>
      <c r="BF135" s="501"/>
      <c r="BG135" s="502"/>
      <c r="BH135" s="501"/>
      <c r="BI135" s="503"/>
      <c r="BJ135" s="500"/>
      <c r="BK135" s="501"/>
      <c r="BL135" s="501"/>
      <c r="BM135" s="502"/>
      <c r="BN135" s="501"/>
      <c r="BO135" s="503"/>
      <c r="BP135" s="504">
        <f t="shared" ref="BP135" si="104">BP136</f>
        <v>38</v>
      </c>
      <c r="BQ135" s="500"/>
      <c r="BR135" s="505"/>
      <c r="BS135" s="502">
        <f t="shared" ref="BS135" si="105">BS136</f>
        <v>26</v>
      </c>
      <c r="BT135" s="501"/>
      <c r="BU135" s="503"/>
      <c r="BV135" s="500"/>
      <c r="BW135" s="501"/>
      <c r="BX135" s="501"/>
      <c r="BY135" s="502"/>
      <c r="BZ135" s="501"/>
      <c r="CA135" s="503"/>
      <c r="CB135" s="14"/>
      <c r="CC135" s="14"/>
      <c r="CD135" s="1"/>
      <c r="CE135" s="1"/>
      <c r="CF135" s="1"/>
      <c r="CG135" s="4"/>
    </row>
    <row r="136" spans="3:85" s="199" customFormat="1" ht="39" customHeight="1">
      <c r="C136" s="187"/>
      <c r="D136" s="188" t="s">
        <v>154</v>
      </c>
      <c r="E136" s="492" t="s">
        <v>155</v>
      </c>
      <c r="F136" s="493"/>
      <c r="G136" s="493"/>
      <c r="H136" s="493"/>
      <c r="I136" s="493"/>
      <c r="J136" s="493"/>
      <c r="K136" s="493"/>
      <c r="L136" s="493"/>
      <c r="M136" s="493"/>
      <c r="N136" s="493"/>
      <c r="O136" s="493"/>
      <c r="P136" s="493"/>
      <c r="Q136" s="493"/>
      <c r="R136" s="493"/>
      <c r="S136" s="493"/>
      <c r="T136" s="493"/>
      <c r="U136" s="493"/>
      <c r="V136" s="493"/>
      <c r="W136" s="493"/>
      <c r="X136" s="493"/>
      <c r="Y136" s="493"/>
      <c r="Z136" s="493"/>
      <c r="AA136" s="493"/>
      <c r="AB136" s="493"/>
      <c r="AC136" s="494"/>
      <c r="AD136" s="189" t="s">
        <v>74</v>
      </c>
      <c r="AE136" s="190" t="s">
        <v>74</v>
      </c>
      <c r="AF136" s="191" t="s">
        <v>74</v>
      </c>
      <c r="AG136" s="192" t="s">
        <v>74</v>
      </c>
      <c r="AH136" s="193" t="s">
        <v>40</v>
      </c>
      <c r="AI136" s="194" t="s">
        <v>40</v>
      </c>
      <c r="AJ136" s="191" t="s">
        <v>74</v>
      </c>
      <c r="AK136" s="195" t="s">
        <v>74</v>
      </c>
      <c r="AL136" s="495">
        <f>SUM(AL137:AN140)</f>
        <v>393</v>
      </c>
      <c r="AM136" s="488"/>
      <c r="AN136" s="489"/>
      <c r="AO136" s="495">
        <f>SUM(AO137:AQ140)</f>
        <v>329</v>
      </c>
      <c r="AP136" s="488"/>
      <c r="AQ136" s="489"/>
      <c r="AR136" s="496">
        <f>SUM(AR137:AT140)</f>
        <v>64</v>
      </c>
      <c r="AS136" s="497"/>
      <c r="AT136" s="498"/>
      <c r="AU136" s="495">
        <f>SUM(AU137:AW140)</f>
        <v>36</v>
      </c>
      <c r="AV136" s="488"/>
      <c r="AW136" s="499"/>
      <c r="AX136" s="487">
        <f>SUM(AX137:AZ140)</f>
        <v>28</v>
      </c>
      <c r="AY136" s="488"/>
      <c r="AZ136" s="499"/>
      <c r="BA136" s="488"/>
      <c r="BB136" s="488"/>
      <c r="BC136" s="489"/>
      <c r="BD136" s="488"/>
      <c r="BE136" s="488"/>
      <c r="BF136" s="488"/>
      <c r="BG136" s="487"/>
      <c r="BH136" s="488"/>
      <c r="BI136" s="489"/>
      <c r="BJ136" s="488"/>
      <c r="BK136" s="488"/>
      <c r="BL136" s="488"/>
      <c r="BM136" s="487"/>
      <c r="BN136" s="488"/>
      <c r="BO136" s="489"/>
      <c r="BP136" s="488">
        <f>SUM(BP137:BR140)</f>
        <v>38</v>
      </c>
      <c r="BQ136" s="488"/>
      <c r="BR136" s="488"/>
      <c r="BS136" s="487">
        <f>SUM(BS137:BU140)</f>
        <v>26</v>
      </c>
      <c r="BT136" s="488"/>
      <c r="BU136" s="489"/>
      <c r="BV136" s="488"/>
      <c r="BW136" s="488"/>
      <c r="BX136" s="488"/>
      <c r="BY136" s="487"/>
      <c r="BZ136" s="488"/>
      <c r="CA136" s="489"/>
      <c r="CB136" s="196"/>
      <c r="CC136" s="196"/>
      <c r="CD136" s="197"/>
      <c r="CE136" s="197"/>
      <c r="CF136" s="197"/>
      <c r="CG136" s="198"/>
    </row>
    <row r="137" spans="3:85" ht="35.25" customHeight="1">
      <c r="C137" s="2"/>
      <c r="D137" s="490"/>
      <c r="E137" s="484" t="s">
        <v>183</v>
      </c>
      <c r="F137" s="485"/>
      <c r="G137" s="485"/>
      <c r="H137" s="485"/>
      <c r="I137" s="485"/>
      <c r="J137" s="485"/>
      <c r="K137" s="485"/>
      <c r="L137" s="485"/>
      <c r="M137" s="485"/>
      <c r="N137" s="485"/>
      <c r="O137" s="485"/>
      <c r="P137" s="485"/>
      <c r="Q137" s="485"/>
      <c r="R137" s="485"/>
      <c r="S137" s="485"/>
      <c r="T137" s="485"/>
      <c r="U137" s="485"/>
      <c r="V137" s="485"/>
      <c r="W137" s="485"/>
      <c r="X137" s="485"/>
      <c r="Y137" s="485"/>
      <c r="Z137" s="485"/>
      <c r="AA137" s="485"/>
      <c r="AB137" s="485"/>
      <c r="AC137" s="486"/>
      <c r="AD137" s="142"/>
      <c r="AE137" s="109"/>
      <c r="AF137" s="174"/>
      <c r="AG137" s="106"/>
      <c r="AH137" s="143"/>
      <c r="AI137" s="109"/>
      <c r="AJ137" s="171"/>
      <c r="AK137" s="200"/>
      <c r="AL137" s="470">
        <v>117</v>
      </c>
      <c r="AM137" s="471"/>
      <c r="AN137" s="472"/>
      <c r="AO137" s="470">
        <f>AL137-AR137</f>
        <v>103</v>
      </c>
      <c r="AP137" s="471"/>
      <c r="AQ137" s="472"/>
      <c r="AR137" s="473">
        <f>SUM(BD137:CA137)</f>
        <v>14</v>
      </c>
      <c r="AS137" s="474"/>
      <c r="AT137" s="475"/>
      <c r="AU137" s="476">
        <f>AR137-AX137</f>
        <v>8</v>
      </c>
      <c r="AV137" s="477"/>
      <c r="AW137" s="478"/>
      <c r="AX137" s="479">
        <v>6</v>
      </c>
      <c r="AY137" s="471"/>
      <c r="AZ137" s="480"/>
      <c r="BA137" s="481"/>
      <c r="BB137" s="481"/>
      <c r="BC137" s="482"/>
      <c r="BD137" s="354"/>
      <c r="BE137" s="354"/>
      <c r="BF137" s="354"/>
      <c r="BG137" s="389"/>
      <c r="BH137" s="354"/>
      <c r="BI137" s="379"/>
      <c r="BJ137" s="354"/>
      <c r="BK137" s="354"/>
      <c r="BL137" s="354"/>
      <c r="BM137" s="458"/>
      <c r="BN137" s="459"/>
      <c r="BO137" s="460"/>
      <c r="BP137" s="461"/>
      <c r="BQ137" s="462"/>
      <c r="BR137" s="463"/>
      <c r="BS137" s="458">
        <v>14</v>
      </c>
      <c r="BT137" s="459"/>
      <c r="BU137" s="460"/>
      <c r="BV137" s="461"/>
      <c r="BW137" s="462"/>
      <c r="BX137" s="463"/>
      <c r="BY137" s="464"/>
      <c r="BZ137" s="465"/>
      <c r="CA137" s="466"/>
      <c r="CB137" s="14"/>
      <c r="CC137" s="14"/>
      <c r="CD137" s="1"/>
      <c r="CE137" s="1"/>
      <c r="CF137" s="1"/>
      <c r="CG137" s="4"/>
    </row>
    <row r="138" spans="3:85" ht="18" customHeight="1">
      <c r="C138" s="2"/>
      <c r="D138" s="491"/>
      <c r="E138" s="484" t="s">
        <v>156</v>
      </c>
      <c r="F138" s="485"/>
      <c r="G138" s="485"/>
      <c r="H138" s="485"/>
      <c r="I138" s="485"/>
      <c r="J138" s="485"/>
      <c r="K138" s="485"/>
      <c r="L138" s="485"/>
      <c r="M138" s="485"/>
      <c r="N138" s="485"/>
      <c r="O138" s="485"/>
      <c r="P138" s="485"/>
      <c r="Q138" s="485"/>
      <c r="R138" s="485"/>
      <c r="S138" s="485"/>
      <c r="T138" s="485"/>
      <c r="U138" s="485"/>
      <c r="V138" s="485"/>
      <c r="W138" s="485"/>
      <c r="X138" s="485"/>
      <c r="Y138" s="485"/>
      <c r="Z138" s="485"/>
      <c r="AA138" s="485"/>
      <c r="AB138" s="485"/>
      <c r="AC138" s="486"/>
      <c r="AD138" s="142"/>
      <c r="AE138" s="109"/>
      <c r="AF138" s="174"/>
      <c r="AG138" s="106"/>
      <c r="AH138" s="143"/>
      <c r="AI138" s="109"/>
      <c r="AJ138" s="171"/>
      <c r="AK138" s="200"/>
      <c r="AL138" s="470">
        <v>78</v>
      </c>
      <c r="AM138" s="471"/>
      <c r="AN138" s="472"/>
      <c r="AO138" s="470">
        <f t="shared" ref="AO138:AO140" si="106">AL138-AR138</f>
        <v>64</v>
      </c>
      <c r="AP138" s="471"/>
      <c r="AQ138" s="472"/>
      <c r="AR138" s="473">
        <f t="shared" ref="AR138:AR140" si="107">SUM(BD138:CA138)</f>
        <v>14</v>
      </c>
      <c r="AS138" s="474"/>
      <c r="AT138" s="475"/>
      <c r="AU138" s="476">
        <f t="shared" ref="AU138:AU140" si="108">AR138-AX138</f>
        <v>8</v>
      </c>
      <c r="AV138" s="477"/>
      <c r="AW138" s="478"/>
      <c r="AX138" s="479">
        <v>6</v>
      </c>
      <c r="AY138" s="471"/>
      <c r="AZ138" s="480"/>
      <c r="BA138" s="481"/>
      <c r="BB138" s="481"/>
      <c r="BC138" s="482"/>
      <c r="BD138" s="354"/>
      <c r="BE138" s="354"/>
      <c r="BF138" s="354"/>
      <c r="BG138" s="389"/>
      <c r="BH138" s="354"/>
      <c r="BI138" s="379"/>
      <c r="BJ138" s="354"/>
      <c r="BK138" s="354"/>
      <c r="BL138" s="354"/>
      <c r="BM138" s="458"/>
      <c r="BN138" s="459"/>
      <c r="BO138" s="460"/>
      <c r="BP138" s="461">
        <v>14</v>
      </c>
      <c r="BQ138" s="462"/>
      <c r="BR138" s="463"/>
      <c r="BS138" s="458"/>
      <c r="BT138" s="459"/>
      <c r="BU138" s="460"/>
      <c r="BV138" s="461"/>
      <c r="BW138" s="462"/>
      <c r="BX138" s="463"/>
      <c r="BY138" s="464"/>
      <c r="BZ138" s="465"/>
      <c r="CA138" s="466"/>
      <c r="CB138" s="14"/>
      <c r="CC138" s="14"/>
      <c r="CD138" s="1"/>
      <c r="CE138" s="1"/>
      <c r="CF138" s="1"/>
      <c r="CG138" s="4"/>
    </row>
    <row r="139" spans="3:85" ht="18" customHeight="1">
      <c r="C139" s="2"/>
      <c r="D139" s="491"/>
      <c r="E139" s="484" t="s">
        <v>184</v>
      </c>
      <c r="F139" s="485"/>
      <c r="G139" s="485"/>
      <c r="H139" s="485"/>
      <c r="I139" s="485"/>
      <c r="J139" s="485"/>
      <c r="K139" s="485"/>
      <c r="L139" s="485"/>
      <c r="M139" s="485"/>
      <c r="N139" s="485"/>
      <c r="O139" s="485"/>
      <c r="P139" s="485"/>
      <c r="Q139" s="485"/>
      <c r="R139" s="485"/>
      <c r="S139" s="485"/>
      <c r="T139" s="485"/>
      <c r="U139" s="485"/>
      <c r="V139" s="485"/>
      <c r="W139" s="485"/>
      <c r="X139" s="485"/>
      <c r="Y139" s="485"/>
      <c r="Z139" s="485"/>
      <c r="AA139" s="485"/>
      <c r="AB139" s="485"/>
      <c r="AC139" s="486"/>
      <c r="AD139" s="142"/>
      <c r="AE139" s="109"/>
      <c r="AF139" s="174"/>
      <c r="AG139" s="106"/>
      <c r="AH139" s="143"/>
      <c r="AI139" s="109"/>
      <c r="AJ139" s="171"/>
      <c r="AK139" s="200"/>
      <c r="AL139" s="470">
        <v>132</v>
      </c>
      <c r="AM139" s="471"/>
      <c r="AN139" s="472"/>
      <c r="AO139" s="470">
        <f t="shared" si="106"/>
        <v>108</v>
      </c>
      <c r="AP139" s="471"/>
      <c r="AQ139" s="472"/>
      <c r="AR139" s="473">
        <f t="shared" si="107"/>
        <v>24</v>
      </c>
      <c r="AS139" s="474"/>
      <c r="AT139" s="475"/>
      <c r="AU139" s="476">
        <f t="shared" si="108"/>
        <v>12</v>
      </c>
      <c r="AV139" s="477"/>
      <c r="AW139" s="478"/>
      <c r="AX139" s="479">
        <v>12</v>
      </c>
      <c r="AY139" s="471"/>
      <c r="AZ139" s="480"/>
      <c r="BA139" s="481"/>
      <c r="BB139" s="481"/>
      <c r="BC139" s="482"/>
      <c r="BD139" s="354"/>
      <c r="BE139" s="354"/>
      <c r="BF139" s="354"/>
      <c r="BG139" s="389"/>
      <c r="BH139" s="354"/>
      <c r="BI139" s="379"/>
      <c r="BJ139" s="354"/>
      <c r="BK139" s="354"/>
      <c r="BL139" s="354"/>
      <c r="BM139" s="458"/>
      <c r="BN139" s="459"/>
      <c r="BO139" s="460"/>
      <c r="BP139" s="483">
        <v>24</v>
      </c>
      <c r="BQ139" s="483"/>
      <c r="BR139" s="483"/>
      <c r="BS139" s="458"/>
      <c r="BT139" s="459"/>
      <c r="BU139" s="460"/>
      <c r="BV139" s="483"/>
      <c r="BW139" s="483"/>
      <c r="BX139" s="483"/>
      <c r="BY139" s="464"/>
      <c r="BZ139" s="465"/>
      <c r="CA139" s="466"/>
      <c r="CB139" s="14"/>
      <c r="CC139" s="14"/>
      <c r="CD139" s="1"/>
      <c r="CE139" s="1"/>
      <c r="CF139" s="1"/>
      <c r="CG139" s="4"/>
    </row>
    <row r="140" spans="3:85" ht="18" customHeight="1" thickBot="1">
      <c r="C140" s="2"/>
      <c r="D140" s="491"/>
      <c r="E140" s="467" t="s">
        <v>158</v>
      </c>
      <c r="F140" s="468"/>
      <c r="G140" s="468"/>
      <c r="H140" s="468"/>
      <c r="I140" s="468"/>
      <c r="J140" s="468"/>
      <c r="K140" s="468"/>
      <c r="L140" s="468"/>
      <c r="M140" s="468"/>
      <c r="N140" s="468"/>
      <c r="O140" s="468"/>
      <c r="P140" s="468"/>
      <c r="Q140" s="468"/>
      <c r="R140" s="468"/>
      <c r="S140" s="468"/>
      <c r="T140" s="468"/>
      <c r="U140" s="468"/>
      <c r="V140" s="468"/>
      <c r="W140" s="468"/>
      <c r="X140" s="468"/>
      <c r="Y140" s="468"/>
      <c r="Z140" s="468"/>
      <c r="AA140" s="468"/>
      <c r="AB140" s="468"/>
      <c r="AC140" s="469"/>
      <c r="AD140" s="201"/>
      <c r="AE140" s="202"/>
      <c r="AF140" s="174"/>
      <c r="AG140" s="106"/>
      <c r="AH140" s="203"/>
      <c r="AI140" s="202"/>
      <c r="AJ140" s="171"/>
      <c r="AK140" s="204"/>
      <c r="AL140" s="470">
        <v>66</v>
      </c>
      <c r="AM140" s="471"/>
      <c r="AN140" s="472"/>
      <c r="AO140" s="470">
        <f t="shared" si="106"/>
        <v>54</v>
      </c>
      <c r="AP140" s="471"/>
      <c r="AQ140" s="472"/>
      <c r="AR140" s="473">
        <f t="shared" si="107"/>
        <v>12</v>
      </c>
      <c r="AS140" s="474"/>
      <c r="AT140" s="475"/>
      <c r="AU140" s="476">
        <f t="shared" si="108"/>
        <v>8</v>
      </c>
      <c r="AV140" s="477"/>
      <c r="AW140" s="478"/>
      <c r="AX140" s="479">
        <v>4</v>
      </c>
      <c r="AY140" s="471"/>
      <c r="AZ140" s="480"/>
      <c r="BA140" s="481"/>
      <c r="BB140" s="481"/>
      <c r="BC140" s="482"/>
      <c r="BD140" s="354"/>
      <c r="BE140" s="354"/>
      <c r="BF140" s="354"/>
      <c r="BG140" s="389"/>
      <c r="BH140" s="354"/>
      <c r="BI140" s="379"/>
      <c r="BJ140" s="354"/>
      <c r="BK140" s="354"/>
      <c r="BL140" s="354"/>
      <c r="BM140" s="458"/>
      <c r="BN140" s="459"/>
      <c r="BO140" s="460"/>
      <c r="BP140" s="461"/>
      <c r="BQ140" s="462"/>
      <c r="BR140" s="463"/>
      <c r="BS140" s="458">
        <v>12</v>
      </c>
      <c r="BT140" s="459"/>
      <c r="BU140" s="460"/>
      <c r="BV140" s="461"/>
      <c r="BW140" s="462"/>
      <c r="BX140" s="463"/>
      <c r="BY140" s="464"/>
      <c r="BZ140" s="465"/>
      <c r="CA140" s="466"/>
      <c r="CB140" s="14"/>
      <c r="CC140" s="14"/>
      <c r="CD140" s="1"/>
      <c r="CE140" s="1"/>
      <c r="CF140" s="1"/>
      <c r="CG140" s="4"/>
    </row>
    <row r="141" spans="3:85" ht="18.75" customHeight="1" thickBot="1">
      <c r="C141" s="2"/>
      <c r="D141" s="184" t="s">
        <v>159</v>
      </c>
      <c r="E141" s="453" t="s">
        <v>199</v>
      </c>
      <c r="F141" s="454"/>
      <c r="G141" s="454"/>
      <c r="H141" s="454"/>
      <c r="I141" s="454"/>
      <c r="J141" s="454"/>
      <c r="K141" s="454"/>
      <c r="L141" s="454"/>
      <c r="M141" s="454"/>
      <c r="N141" s="454"/>
      <c r="O141" s="454"/>
      <c r="P141" s="454"/>
      <c r="Q141" s="454"/>
      <c r="R141" s="454"/>
      <c r="S141" s="454"/>
      <c r="T141" s="454"/>
      <c r="U141" s="454"/>
      <c r="V141" s="454"/>
      <c r="W141" s="454"/>
      <c r="X141" s="454"/>
      <c r="Y141" s="454"/>
      <c r="Z141" s="454"/>
      <c r="AA141" s="454"/>
      <c r="AB141" s="454"/>
      <c r="AC141" s="455"/>
      <c r="AD141" s="450" t="s">
        <v>79</v>
      </c>
      <c r="AE141" s="443"/>
      <c r="AF141" s="443"/>
      <c r="AG141" s="443"/>
      <c r="AH141" s="443"/>
      <c r="AI141" s="443"/>
      <c r="AJ141" s="443"/>
      <c r="AK141" s="443"/>
      <c r="AL141" s="456">
        <f>AR141</f>
        <v>108</v>
      </c>
      <c r="AM141" s="445"/>
      <c r="AN141" s="446"/>
      <c r="AO141" s="456"/>
      <c r="AP141" s="445"/>
      <c r="AQ141" s="446"/>
      <c r="AR141" s="456">
        <f>SUM(BD141:CA141)</f>
        <v>108</v>
      </c>
      <c r="AS141" s="445"/>
      <c r="AT141" s="446"/>
      <c r="AU141" s="457"/>
      <c r="AV141" s="443"/>
      <c r="AW141" s="451"/>
      <c r="AX141" s="450">
        <f>SUM(BD141:CA141)</f>
        <v>108</v>
      </c>
      <c r="AY141" s="443"/>
      <c r="AZ141" s="451"/>
      <c r="BA141" s="443"/>
      <c r="BB141" s="443"/>
      <c r="BC141" s="452"/>
      <c r="BD141" s="443"/>
      <c r="BE141" s="443"/>
      <c r="BF141" s="443"/>
      <c r="BG141" s="450"/>
      <c r="BH141" s="443"/>
      <c r="BI141" s="452"/>
      <c r="BJ141" s="443"/>
      <c r="BK141" s="443"/>
      <c r="BL141" s="443"/>
      <c r="BM141" s="450"/>
      <c r="BN141" s="443"/>
      <c r="BO141" s="452"/>
      <c r="BP141" s="443"/>
      <c r="BQ141" s="443"/>
      <c r="BR141" s="443"/>
      <c r="BS141" s="444">
        <v>108</v>
      </c>
      <c r="BT141" s="445"/>
      <c r="BU141" s="446"/>
      <c r="BV141" s="447"/>
      <c r="BW141" s="447"/>
      <c r="BX141" s="447"/>
      <c r="BY141" s="448"/>
      <c r="BZ141" s="447"/>
      <c r="CA141" s="449"/>
      <c r="CB141" s="14"/>
      <c r="CC141" s="14"/>
      <c r="CD141" s="1"/>
      <c r="CE141" s="1"/>
      <c r="CF141" s="1"/>
      <c r="CG141" s="4"/>
    </row>
    <row r="142" spans="3:85" ht="18">
      <c r="C142" s="2"/>
      <c r="D142" s="431" t="s">
        <v>211</v>
      </c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  <c r="O142" s="432"/>
      <c r="P142" s="432"/>
      <c r="Q142" s="432"/>
      <c r="R142" s="432"/>
      <c r="S142" s="432"/>
      <c r="T142" s="432"/>
      <c r="U142" s="432"/>
      <c r="V142" s="432"/>
      <c r="W142" s="432"/>
      <c r="X142" s="432"/>
      <c r="Y142" s="432"/>
      <c r="Z142" s="432"/>
      <c r="AA142" s="432"/>
      <c r="AB142" s="432"/>
      <c r="AC142" s="433"/>
      <c r="AD142" s="437"/>
      <c r="AE142" s="438"/>
      <c r="AF142" s="438"/>
      <c r="AG142" s="438"/>
      <c r="AH142" s="438"/>
      <c r="AI142" s="438"/>
      <c r="AJ142" s="438"/>
      <c r="AK142" s="438"/>
      <c r="AL142" s="439">
        <f>AL80+AL89+AL92</f>
        <v>5130</v>
      </c>
      <c r="AM142" s="422"/>
      <c r="AN142" s="440"/>
      <c r="AO142" s="439">
        <f>AO80+AO89+AO92</f>
        <v>4490</v>
      </c>
      <c r="AP142" s="422"/>
      <c r="AQ142" s="440"/>
      <c r="AR142" s="439">
        <f>AR80+AR89+AR92</f>
        <v>640</v>
      </c>
      <c r="AS142" s="422"/>
      <c r="AT142" s="440"/>
      <c r="AU142" s="439">
        <f>AU80+AU89+AU92</f>
        <v>308</v>
      </c>
      <c r="AV142" s="422"/>
      <c r="AW142" s="422"/>
      <c r="AX142" s="421">
        <f>AX80+AX89+AX92</f>
        <v>320</v>
      </c>
      <c r="AY142" s="422"/>
      <c r="AZ142" s="422"/>
      <c r="BA142" s="425">
        <f>BA109+BA100</f>
        <v>12</v>
      </c>
      <c r="BB142" s="426"/>
      <c r="BC142" s="427"/>
      <c r="BD142" s="418">
        <f>BD80+BD89+BD92</f>
        <v>94</v>
      </c>
      <c r="BE142" s="418"/>
      <c r="BF142" s="418"/>
      <c r="BG142" s="419">
        <f>BG80+BG89+BG92</f>
        <v>66</v>
      </c>
      <c r="BH142" s="418"/>
      <c r="BI142" s="420"/>
      <c r="BJ142" s="418">
        <f>BJ80+BJ89+BJ92</f>
        <v>94</v>
      </c>
      <c r="BK142" s="418"/>
      <c r="BL142" s="418"/>
      <c r="BM142" s="419">
        <f>BM80+BM89+BM92</f>
        <v>66</v>
      </c>
      <c r="BN142" s="418"/>
      <c r="BO142" s="420"/>
      <c r="BP142" s="418">
        <f>BP80+BP89+BP92</f>
        <v>80</v>
      </c>
      <c r="BQ142" s="418"/>
      <c r="BR142" s="418"/>
      <c r="BS142" s="419">
        <f>BS80+BS89+BS92</f>
        <v>80</v>
      </c>
      <c r="BT142" s="418"/>
      <c r="BU142" s="420"/>
      <c r="BV142" s="418">
        <f>BV80+BV89+BV92</f>
        <v>80</v>
      </c>
      <c r="BW142" s="418"/>
      <c r="BX142" s="418"/>
      <c r="BY142" s="419">
        <f>BY80+BY89+BY92</f>
        <v>80</v>
      </c>
      <c r="BZ142" s="418"/>
      <c r="CA142" s="420"/>
      <c r="CB142" s="14"/>
      <c r="CC142" s="14"/>
      <c r="CD142" s="1"/>
      <c r="CE142" s="1"/>
      <c r="CF142" s="1"/>
      <c r="CG142" s="4"/>
    </row>
    <row r="143" spans="3:85" ht="18">
      <c r="C143" s="2"/>
      <c r="D143" s="434"/>
      <c r="E143" s="435"/>
      <c r="F143" s="435"/>
      <c r="G143" s="435"/>
      <c r="H143" s="435"/>
      <c r="I143" s="435"/>
      <c r="J143" s="435"/>
      <c r="K143" s="435"/>
      <c r="L143" s="435"/>
      <c r="M143" s="435"/>
      <c r="N143" s="435"/>
      <c r="O143" s="435"/>
      <c r="P143" s="435"/>
      <c r="Q143" s="435"/>
      <c r="R143" s="435"/>
      <c r="S143" s="435"/>
      <c r="T143" s="435"/>
      <c r="U143" s="435"/>
      <c r="V143" s="435"/>
      <c r="W143" s="435"/>
      <c r="X143" s="435"/>
      <c r="Y143" s="435"/>
      <c r="Z143" s="435"/>
      <c r="AA143" s="435"/>
      <c r="AB143" s="435"/>
      <c r="AC143" s="436"/>
      <c r="AD143" s="428"/>
      <c r="AE143" s="429"/>
      <c r="AF143" s="429"/>
      <c r="AG143" s="429"/>
      <c r="AH143" s="429"/>
      <c r="AI143" s="429"/>
      <c r="AJ143" s="429"/>
      <c r="AK143" s="429"/>
      <c r="AL143" s="441"/>
      <c r="AM143" s="424"/>
      <c r="AN143" s="442"/>
      <c r="AO143" s="441"/>
      <c r="AP143" s="424"/>
      <c r="AQ143" s="442"/>
      <c r="AR143" s="441"/>
      <c r="AS143" s="424"/>
      <c r="AT143" s="442"/>
      <c r="AU143" s="441"/>
      <c r="AV143" s="424"/>
      <c r="AW143" s="424"/>
      <c r="AX143" s="423"/>
      <c r="AY143" s="424"/>
      <c r="AZ143" s="424"/>
      <c r="BA143" s="428"/>
      <c r="BB143" s="429"/>
      <c r="BC143" s="430"/>
      <c r="BD143" s="418">
        <f>IF(BD142+BG142&gt;192,"ошибка",BD142+BG142)</f>
        <v>160</v>
      </c>
      <c r="BE143" s="418"/>
      <c r="BF143" s="418"/>
      <c r="BG143" s="418"/>
      <c r="BH143" s="418"/>
      <c r="BI143" s="420"/>
      <c r="BJ143" s="418">
        <f>IF(BJ142+BM142&gt;192,"ошибка",BJ142+BM142)</f>
        <v>160</v>
      </c>
      <c r="BK143" s="418"/>
      <c r="BL143" s="418"/>
      <c r="BM143" s="418"/>
      <c r="BN143" s="418"/>
      <c r="BO143" s="420"/>
      <c r="BP143" s="418">
        <f>IF(BP142+BS142&gt;288,"ошибка",BP142+BS142)</f>
        <v>160</v>
      </c>
      <c r="BQ143" s="418"/>
      <c r="BR143" s="418"/>
      <c r="BS143" s="418"/>
      <c r="BT143" s="418"/>
      <c r="BU143" s="420"/>
      <c r="BV143" s="418">
        <f>IF(BV142+BY142&gt;288,"ошибка",BV142+BY142)</f>
        <v>160</v>
      </c>
      <c r="BW143" s="418"/>
      <c r="BX143" s="418"/>
      <c r="BY143" s="418"/>
      <c r="BZ143" s="418"/>
      <c r="CA143" s="420"/>
      <c r="CB143" s="14"/>
      <c r="CC143" s="14"/>
      <c r="CD143" s="1"/>
      <c r="CE143" s="1"/>
      <c r="CF143" s="1"/>
      <c r="CG143" s="4"/>
    </row>
    <row r="144" spans="3:85" ht="24" customHeight="1">
      <c r="C144" s="2"/>
      <c r="D144" s="205" t="s">
        <v>160</v>
      </c>
      <c r="E144" s="409" t="s">
        <v>161</v>
      </c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358"/>
      <c r="Y144" s="358"/>
      <c r="Z144" s="358"/>
      <c r="AA144" s="358"/>
      <c r="AB144" s="358"/>
      <c r="AC144" s="359"/>
      <c r="AD144" s="360"/>
      <c r="AE144" s="361"/>
      <c r="AF144" s="361"/>
      <c r="AG144" s="361"/>
      <c r="AH144" s="361"/>
      <c r="AI144" s="361"/>
      <c r="AJ144" s="361"/>
      <c r="AK144" s="361"/>
      <c r="AL144" s="410" t="s">
        <v>200</v>
      </c>
      <c r="AM144" s="411"/>
      <c r="AN144" s="412"/>
      <c r="AO144" s="413"/>
      <c r="AP144" s="414"/>
      <c r="AQ144" s="415"/>
      <c r="AR144" s="396">
        <f>SUM(BD144:CA144)</f>
        <v>144</v>
      </c>
      <c r="AS144" s="397"/>
      <c r="AT144" s="398"/>
      <c r="AU144" s="413"/>
      <c r="AV144" s="414"/>
      <c r="AW144" s="416"/>
      <c r="AX144" s="407"/>
      <c r="AY144" s="408"/>
      <c r="AZ144" s="417"/>
      <c r="BA144" s="402"/>
      <c r="BB144" s="402"/>
      <c r="BC144" s="406"/>
      <c r="BD144" s="402"/>
      <c r="BE144" s="402"/>
      <c r="BF144" s="403"/>
      <c r="BG144" s="404"/>
      <c r="BH144" s="402"/>
      <c r="BI144" s="402"/>
      <c r="BJ144" s="405"/>
      <c r="BK144" s="402"/>
      <c r="BL144" s="403"/>
      <c r="BM144" s="404"/>
      <c r="BN144" s="402"/>
      <c r="BO144" s="406"/>
      <c r="BP144" s="402"/>
      <c r="BQ144" s="402"/>
      <c r="BR144" s="403"/>
      <c r="BS144" s="407"/>
      <c r="BT144" s="408"/>
      <c r="BU144" s="408"/>
      <c r="BV144" s="381"/>
      <c r="BW144" s="382"/>
      <c r="BX144" s="383"/>
      <c r="BY144" s="384">
        <v>144</v>
      </c>
      <c r="BZ144" s="382"/>
      <c r="CA144" s="385"/>
      <c r="CB144" s="14"/>
      <c r="CC144" s="14"/>
      <c r="CD144" s="1"/>
      <c r="CE144" s="1"/>
      <c r="CF144" s="1"/>
      <c r="CG144" s="4"/>
    </row>
    <row r="145" spans="3:85" ht="18" customHeight="1">
      <c r="C145" s="2"/>
      <c r="D145" s="206" t="s">
        <v>187</v>
      </c>
      <c r="E145" s="358" t="s">
        <v>164</v>
      </c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  <c r="AA145" s="358"/>
      <c r="AB145" s="358"/>
      <c r="AC145" s="359"/>
      <c r="AD145" s="360"/>
      <c r="AE145" s="361"/>
      <c r="AF145" s="361"/>
      <c r="AG145" s="361"/>
      <c r="AH145" s="361"/>
      <c r="AI145" s="361"/>
      <c r="AJ145" s="361"/>
      <c r="AK145" s="361"/>
      <c r="AL145" s="390" t="s">
        <v>201</v>
      </c>
      <c r="AM145" s="391"/>
      <c r="AN145" s="392"/>
      <c r="AO145" s="393"/>
      <c r="AP145" s="394"/>
      <c r="AQ145" s="395"/>
      <c r="AR145" s="396">
        <f t="shared" ref="AR145" si="109">SUM(BD145:CA145)</f>
        <v>216</v>
      </c>
      <c r="AS145" s="397"/>
      <c r="AT145" s="398"/>
      <c r="AU145" s="399"/>
      <c r="AV145" s="382"/>
      <c r="AW145" s="383"/>
      <c r="AX145" s="400"/>
      <c r="AY145" s="382"/>
      <c r="AZ145" s="383"/>
      <c r="BA145" s="382"/>
      <c r="BB145" s="382"/>
      <c r="BC145" s="401"/>
      <c r="BD145" s="382"/>
      <c r="BE145" s="382"/>
      <c r="BF145" s="383"/>
      <c r="BG145" s="384"/>
      <c r="BH145" s="382"/>
      <c r="BI145" s="385"/>
      <c r="BJ145" s="382"/>
      <c r="BK145" s="382"/>
      <c r="BL145" s="383"/>
      <c r="BM145" s="384"/>
      <c r="BN145" s="382"/>
      <c r="BO145" s="385"/>
      <c r="BP145" s="382"/>
      <c r="BQ145" s="382"/>
      <c r="BR145" s="383"/>
      <c r="BS145" s="384"/>
      <c r="BT145" s="382"/>
      <c r="BU145" s="385"/>
      <c r="BV145" s="381"/>
      <c r="BW145" s="382"/>
      <c r="BX145" s="383"/>
      <c r="BY145" s="384">
        <v>216</v>
      </c>
      <c r="BZ145" s="382"/>
      <c r="CA145" s="385"/>
      <c r="CB145" s="14"/>
      <c r="CC145" s="14"/>
      <c r="CD145" s="1"/>
      <c r="CE145" s="1"/>
      <c r="CF145" s="1"/>
      <c r="CG145" s="4"/>
    </row>
    <row r="146" spans="3:85" ht="18" customHeight="1">
      <c r="C146" s="2"/>
      <c r="D146" s="262" t="s">
        <v>188</v>
      </c>
      <c r="E146" s="373" t="s">
        <v>189</v>
      </c>
      <c r="F146" s="373"/>
      <c r="G146" s="373"/>
      <c r="H146" s="373"/>
      <c r="I146" s="373"/>
      <c r="J146" s="373"/>
      <c r="K146" s="373"/>
      <c r="L146" s="373"/>
      <c r="M146" s="373"/>
      <c r="N146" s="373"/>
      <c r="O146" s="373"/>
      <c r="P146" s="373"/>
      <c r="Q146" s="373"/>
      <c r="R146" s="373"/>
      <c r="S146" s="373"/>
      <c r="T146" s="373"/>
      <c r="U146" s="373"/>
      <c r="V146" s="373"/>
      <c r="W146" s="373"/>
      <c r="X146" s="373"/>
      <c r="Y146" s="373"/>
      <c r="Z146" s="373"/>
      <c r="AA146" s="373"/>
      <c r="AB146" s="373"/>
      <c r="AC146" s="374"/>
      <c r="AD146" s="356"/>
      <c r="AE146" s="354"/>
      <c r="AF146" s="354"/>
      <c r="AG146" s="354"/>
      <c r="AH146" s="354"/>
      <c r="AI146" s="354"/>
      <c r="AJ146" s="354"/>
      <c r="AK146" s="354"/>
      <c r="AL146" s="386" t="s">
        <v>200</v>
      </c>
      <c r="AM146" s="387"/>
      <c r="AN146" s="388"/>
      <c r="AO146" s="386"/>
      <c r="AP146" s="387"/>
      <c r="AQ146" s="388"/>
      <c r="AR146" s="378">
        <f>BY146</f>
        <v>144</v>
      </c>
      <c r="AS146" s="354"/>
      <c r="AT146" s="379"/>
      <c r="AU146" s="378"/>
      <c r="AV146" s="354"/>
      <c r="AW146" s="355"/>
      <c r="AX146" s="389"/>
      <c r="AY146" s="354"/>
      <c r="AZ146" s="355"/>
      <c r="BA146" s="354"/>
      <c r="BB146" s="354"/>
      <c r="BC146" s="379"/>
      <c r="BD146" s="354"/>
      <c r="BE146" s="354"/>
      <c r="BF146" s="355"/>
      <c r="BG146" s="356"/>
      <c r="BH146" s="354"/>
      <c r="BI146" s="357"/>
      <c r="BJ146" s="354"/>
      <c r="BK146" s="354"/>
      <c r="BL146" s="355"/>
      <c r="BM146" s="356"/>
      <c r="BN146" s="354"/>
      <c r="BO146" s="357"/>
      <c r="BP146" s="354"/>
      <c r="BQ146" s="354"/>
      <c r="BR146" s="355"/>
      <c r="BS146" s="356"/>
      <c r="BT146" s="354"/>
      <c r="BU146" s="357"/>
      <c r="BV146" s="353"/>
      <c r="BW146" s="354"/>
      <c r="BX146" s="355"/>
      <c r="BY146" s="356">
        <v>144</v>
      </c>
      <c r="BZ146" s="354"/>
      <c r="CA146" s="357"/>
      <c r="CB146" s="14"/>
      <c r="CC146" s="14"/>
      <c r="CD146" s="1"/>
      <c r="CE146" s="1"/>
      <c r="CF146" s="1"/>
      <c r="CG146" s="4"/>
    </row>
    <row r="147" spans="3:85" ht="18" customHeight="1">
      <c r="C147" s="2"/>
      <c r="D147" s="262" t="s">
        <v>191</v>
      </c>
      <c r="E147" s="373" t="s">
        <v>190</v>
      </c>
      <c r="F147" s="373"/>
      <c r="G147" s="373"/>
      <c r="H147" s="373"/>
      <c r="I147" s="373"/>
      <c r="J147" s="373"/>
      <c r="K147" s="373"/>
      <c r="L147" s="373"/>
      <c r="M147" s="373"/>
      <c r="N147" s="373"/>
      <c r="O147" s="373"/>
      <c r="P147" s="373"/>
      <c r="Q147" s="373"/>
      <c r="R147" s="373"/>
      <c r="S147" s="373"/>
      <c r="T147" s="373"/>
      <c r="U147" s="373"/>
      <c r="V147" s="373"/>
      <c r="W147" s="373"/>
      <c r="X147" s="373"/>
      <c r="Y147" s="373"/>
      <c r="Z147" s="373"/>
      <c r="AA147" s="373"/>
      <c r="AB147" s="373"/>
      <c r="AC147" s="374"/>
      <c r="AD147" s="356"/>
      <c r="AE147" s="354"/>
      <c r="AF147" s="354"/>
      <c r="AG147" s="354"/>
      <c r="AH147" s="354"/>
      <c r="AI147" s="354"/>
      <c r="AJ147" s="354"/>
      <c r="AK147" s="354"/>
      <c r="AL147" s="375" t="s">
        <v>80</v>
      </c>
      <c r="AM147" s="376"/>
      <c r="AN147" s="377"/>
      <c r="AO147" s="375"/>
      <c r="AP147" s="376"/>
      <c r="AQ147" s="377"/>
      <c r="AR147" s="378">
        <f>BY147</f>
        <v>72</v>
      </c>
      <c r="AS147" s="354"/>
      <c r="AT147" s="379"/>
      <c r="AU147" s="380"/>
      <c r="AV147" s="369"/>
      <c r="AW147" s="370"/>
      <c r="AX147" s="371"/>
      <c r="AY147" s="369"/>
      <c r="AZ147" s="370"/>
      <c r="BA147" s="369"/>
      <c r="BB147" s="369"/>
      <c r="BC147" s="372"/>
      <c r="BD147" s="369"/>
      <c r="BE147" s="369"/>
      <c r="BF147" s="370"/>
      <c r="BG147" s="371"/>
      <c r="BH147" s="369"/>
      <c r="BI147" s="372"/>
      <c r="BJ147" s="369"/>
      <c r="BK147" s="369"/>
      <c r="BL147" s="370"/>
      <c r="BM147" s="371"/>
      <c r="BN147" s="369"/>
      <c r="BO147" s="372"/>
      <c r="BP147" s="369"/>
      <c r="BQ147" s="369"/>
      <c r="BR147" s="370"/>
      <c r="BS147" s="371"/>
      <c r="BT147" s="369"/>
      <c r="BU147" s="372"/>
      <c r="BV147" s="353"/>
      <c r="BW147" s="354"/>
      <c r="BX147" s="355"/>
      <c r="BY147" s="356">
        <v>72</v>
      </c>
      <c r="BZ147" s="354"/>
      <c r="CA147" s="357"/>
      <c r="CB147" s="14"/>
      <c r="CC147" s="14"/>
      <c r="CD147" s="1"/>
      <c r="CE147" s="1"/>
      <c r="CF147" s="1"/>
      <c r="CG147" s="4"/>
    </row>
    <row r="148" spans="3:85" ht="18" customHeight="1" thickBot="1">
      <c r="C148" s="2"/>
      <c r="D148" s="206" t="s">
        <v>162</v>
      </c>
      <c r="E148" s="358" t="s">
        <v>81</v>
      </c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  <c r="AA148" s="358"/>
      <c r="AB148" s="358"/>
      <c r="AC148" s="359"/>
      <c r="AD148" s="360"/>
      <c r="AE148" s="361"/>
      <c r="AF148" s="361"/>
      <c r="AG148" s="361"/>
      <c r="AH148" s="361"/>
      <c r="AI148" s="361"/>
      <c r="AJ148" s="361"/>
      <c r="AK148" s="361"/>
      <c r="AL148" s="362" t="s">
        <v>202</v>
      </c>
      <c r="AM148" s="363"/>
      <c r="AN148" s="364"/>
      <c r="AO148" s="365"/>
      <c r="AP148" s="366"/>
      <c r="AQ148" s="367"/>
      <c r="AR148" s="368">
        <f>SUM(BD148:CA148)</f>
        <v>972</v>
      </c>
      <c r="AS148" s="349"/>
      <c r="AT148" s="352"/>
      <c r="AU148" s="368"/>
      <c r="AV148" s="349"/>
      <c r="AW148" s="350"/>
      <c r="AX148" s="351"/>
      <c r="AY148" s="349"/>
      <c r="AZ148" s="350"/>
      <c r="BA148" s="349"/>
      <c r="BB148" s="349"/>
      <c r="BC148" s="352"/>
      <c r="BD148" s="349">
        <f>COUNTIF(V64:W64,"к")*36</f>
        <v>0</v>
      </c>
      <c r="BE148" s="349"/>
      <c r="BF148" s="350"/>
      <c r="BG148" s="351">
        <f>COUNTIF(AV64:BD64,"к")*36</f>
        <v>324</v>
      </c>
      <c r="BH148" s="349"/>
      <c r="BI148" s="352"/>
      <c r="BJ148" s="349">
        <f>COUNTIF(V65:W65,"к")*36</f>
        <v>0</v>
      </c>
      <c r="BK148" s="349"/>
      <c r="BL148" s="350"/>
      <c r="BM148" s="351">
        <f>COUNTIF(AV65:BD65,"к")*36</f>
        <v>324</v>
      </c>
      <c r="BN148" s="349"/>
      <c r="BO148" s="352"/>
      <c r="BP148" s="349">
        <f>COUNTIF(V66:W66,"к")*36</f>
        <v>0</v>
      </c>
      <c r="BQ148" s="349"/>
      <c r="BR148" s="350"/>
      <c r="BS148" s="351">
        <f>COUNTIF(AV66:BD66,"к")*36</f>
        <v>324</v>
      </c>
      <c r="BT148" s="349"/>
      <c r="BU148" s="352"/>
      <c r="BV148" s="343">
        <f>COUNTIF(V67:W67,"к")*36</f>
        <v>0</v>
      </c>
      <c r="BW148" s="344"/>
      <c r="BX148" s="345"/>
      <c r="BY148" s="346"/>
      <c r="BZ148" s="347"/>
      <c r="CA148" s="348"/>
      <c r="CB148" s="14"/>
      <c r="CC148" s="14"/>
      <c r="CD148" s="1"/>
      <c r="CE148" s="1"/>
      <c r="CF148" s="1"/>
      <c r="CG148" s="4"/>
    </row>
    <row r="149" spans="3:85" ht="18.75" customHeight="1">
      <c r="C149" s="2"/>
      <c r="D149" s="328" t="s">
        <v>203</v>
      </c>
      <c r="E149" s="329"/>
      <c r="F149" s="329"/>
      <c r="G149" s="329"/>
      <c r="H149" s="329"/>
      <c r="I149" s="329"/>
      <c r="J149" s="329"/>
      <c r="K149" s="329"/>
      <c r="L149" s="329"/>
      <c r="M149" s="329"/>
      <c r="N149" s="329"/>
      <c r="O149" s="329"/>
      <c r="P149" s="329"/>
      <c r="Q149" s="329"/>
      <c r="R149" s="329"/>
      <c r="S149" s="329"/>
      <c r="T149" s="329"/>
      <c r="U149" s="329"/>
      <c r="V149" s="329"/>
      <c r="W149" s="329"/>
      <c r="X149" s="329"/>
      <c r="Y149" s="329"/>
      <c r="Z149" s="329"/>
      <c r="AA149" s="329"/>
      <c r="AB149" s="329"/>
      <c r="AC149" s="329"/>
      <c r="AD149" s="329"/>
      <c r="AE149" s="329"/>
      <c r="AF149" s="329"/>
      <c r="AG149" s="329"/>
      <c r="AH149" s="329"/>
      <c r="AI149" s="329"/>
      <c r="AJ149" s="329"/>
      <c r="AK149" s="330"/>
      <c r="AL149" s="331" t="s">
        <v>163</v>
      </c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3"/>
      <c r="BD149" s="340">
        <f>COUNT(BD81:BF84,BD86:BF88,BD90:BF91,BD94:BF106,BD109,BD118,BD136,BD131,BD132)</f>
        <v>11</v>
      </c>
      <c r="BE149" s="311"/>
      <c r="BF149" s="312"/>
      <c r="BG149" s="317">
        <f t="shared" ref="BG149" si="110">COUNT(BG81:BI84,BG86:BI88,BG90:BI91,BG94:BI106,BG109,BG118,BG136,BG131,BG132)</f>
        <v>11</v>
      </c>
      <c r="BH149" s="311"/>
      <c r="BI149" s="318"/>
      <c r="BJ149" s="311">
        <f t="shared" ref="BJ149" si="111">COUNT(BJ81:BL84,BJ86:BL88,BJ90:BL91,BJ94:BL106,BJ109,BJ118,BJ136,BJ131,BJ132)</f>
        <v>9</v>
      </c>
      <c r="BK149" s="311"/>
      <c r="BL149" s="312"/>
      <c r="BM149" s="317">
        <f t="shared" ref="BM149" si="112">COUNT(BM81:BO84,BM86:BO88,BM90:BO91,BM94:BO106,BM109,BM118,BM136,BM131,BM132)</f>
        <v>7</v>
      </c>
      <c r="BN149" s="311"/>
      <c r="BO149" s="311"/>
      <c r="BP149" s="340">
        <f t="shared" ref="BP149" si="113">COUNT(BP81:BR84,BP86:BR88,BP90:BR91,BP94:BR106,BP109,BP118,BP136,BP131,BP132)</f>
        <v>8</v>
      </c>
      <c r="BQ149" s="311"/>
      <c r="BR149" s="312"/>
      <c r="BS149" s="317">
        <f t="shared" ref="BS149" si="114">COUNT(BS81:BU84,BS86:BU88,BS90:BU91,BS94:BU106,BS109,BS118,BS136,BS131,BS132)</f>
        <v>8</v>
      </c>
      <c r="BT149" s="311"/>
      <c r="BU149" s="318"/>
      <c r="BV149" s="311">
        <f t="shared" ref="BV149" si="115">COUNT(BV81:BX84,BV86:BX88,BV90:BX91,BV94:BX106,BV109,BV118,BV136,BV131,BV132)</f>
        <v>10</v>
      </c>
      <c r="BW149" s="311"/>
      <c r="BX149" s="312"/>
      <c r="BY149" s="317">
        <f t="shared" ref="BY149" si="116">COUNT(BY81:CA84,BY86:CA88,BY90:CA91,BY94:CA106,BY109,BY118,BY136,BY131,BY132)</f>
        <v>9</v>
      </c>
      <c r="BZ149" s="311"/>
      <c r="CA149" s="318"/>
      <c r="CB149" s="1"/>
      <c r="CC149" s="1"/>
      <c r="CD149" s="1"/>
      <c r="CE149" s="1"/>
      <c r="CF149" s="1"/>
      <c r="CG149" s="4"/>
    </row>
    <row r="150" spans="3:85" ht="18.75" customHeight="1">
      <c r="C150" s="2"/>
      <c r="D150" s="323"/>
      <c r="E150" s="324"/>
      <c r="F150" s="324"/>
      <c r="G150" s="324"/>
      <c r="H150" s="324"/>
      <c r="I150" s="324"/>
      <c r="J150" s="324"/>
      <c r="K150" s="324"/>
      <c r="L150" s="324"/>
      <c r="M150" s="324"/>
      <c r="N150" s="324"/>
      <c r="O150" s="324"/>
      <c r="P150" s="324"/>
      <c r="Q150" s="324"/>
      <c r="R150" s="324"/>
      <c r="S150" s="324"/>
      <c r="T150" s="324"/>
      <c r="U150" s="324"/>
      <c r="V150" s="324"/>
      <c r="W150" s="324"/>
      <c r="X150" s="324"/>
      <c r="Y150" s="324"/>
      <c r="Z150" s="324"/>
      <c r="AA150" s="324"/>
      <c r="AB150" s="324"/>
      <c r="AC150" s="324"/>
      <c r="AD150" s="324"/>
      <c r="AE150" s="324"/>
      <c r="AF150" s="324"/>
      <c r="AG150" s="324"/>
      <c r="AH150" s="324"/>
      <c r="AI150" s="324"/>
      <c r="AJ150" s="324"/>
      <c r="AK150" s="325"/>
      <c r="AL150" s="334"/>
      <c r="AM150" s="335"/>
      <c r="AN150" s="335"/>
      <c r="AO150" s="335"/>
      <c r="AP150" s="335"/>
      <c r="AQ150" s="335"/>
      <c r="AR150" s="335"/>
      <c r="AS150" s="335"/>
      <c r="AT150" s="335"/>
      <c r="AU150" s="335"/>
      <c r="AV150" s="335"/>
      <c r="AW150" s="335"/>
      <c r="AX150" s="335"/>
      <c r="AY150" s="335"/>
      <c r="AZ150" s="335"/>
      <c r="BA150" s="335"/>
      <c r="BB150" s="335"/>
      <c r="BC150" s="336"/>
      <c r="BD150" s="341"/>
      <c r="BE150" s="313"/>
      <c r="BF150" s="314"/>
      <c r="BG150" s="319"/>
      <c r="BH150" s="313"/>
      <c r="BI150" s="320"/>
      <c r="BJ150" s="313"/>
      <c r="BK150" s="313"/>
      <c r="BL150" s="314"/>
      <c r="BM150" s="319"/>
      <c r="BN150" s="313"/>
      <c r="BO150" s="313"/>
      <c r="BP150" s="341"/>
      <c r="BQ150" s="313"/>
      <c r="BR150" s="314"/>
      <c r="BS150" s="319"/>
      <c r="BT150" s="313"/>
      <c r="BU150" s="320"/>
      <c r="BV150" s="313"/>
      <c r="BW150" s="313"/>
      <c r="BX150" s="314"/>
      <c r="BY150" s="319"/>
      <c r="BZ150" s="313"/>
      <c r="CA150" s="320"/>
      <c r="CB150" s="1"/>
      <c r="CC150" s="1"/>
      <c r="CD150" s="1"/>
      <c r="CE150" s="1"/>
      <c r="CF150" s="1"/>
      <c r="CG150" s="4"/>
    </row>
    <row r="151" spans="3:85" ht="24.75" customHeight="1">
      <c r="C151" s="2"/>
      <c r="D151" s="323" t="s">
        <v>164</v>
      </c>
      <c r="E151" s="324"/>
      <c r="F151" s="324"/>
      <c r="G151" s="324"/>
      <c r="H151" s="324"/>
      <c r="I151" s="324"/>
      <c r="J151" s="324"/>
      <c r="K151" s="324"/>
      <c r="L151" s="324"/>
      <c r="M151" s="324"/>
      <c r="N151" s="324"/>
      <c r="O151" s="324"/>
      <c r="P151" s="324"/>
      <c r="Q151" s="324"/>
      <c r="R151" s="324"/>
      <c r="S151" s="324"/>
      <c r="T151" s="324"/>
      <c r="U151" s="324"/>
      <c r="V151" s="324"/>
      <c r="W151" s="324"/>
      <c r="X151" s="324"/>
      <c r="Y151" s="324"/>
      <c r="Z151" s="324"/>
      <c r="AA151" s="324"/>
      <c r="AB151" s="324"/>
      <c r="AC151" s="324"/>
      <c r="AD151" s="324"/>
      <c r="AE151" s="324"/>
      <c r="AF151" s="324"/>
      <c r="AG151" s="324"/>
      <c r="AH151" s="324"/>
      <c r="AI151" s="324"/>
      <c r="AJ151" s="324"/>
      <c r="AK151" s="325"/>
      <c r="AL151" s="334"/>
      <c r="AM151" s="335"/>
      <c r="AN151" s="335"/>
      <c r="AO151" s="335"/>
      <c r="AP151" s="335"/>
      <c r="AQ151" s="335"/>
      <c r="AR151" s="335"/>
      <c r="AS151" s="335"/>
      <c r="AT151" s="335"/>
      <c r="AU151" s="335"/>
      <c r="AV151" s="335"/>
      <c r="AW151" s="335"/>
      <c r="AX151" s="335"/>
      <c r="AY151" s="335"/>
      <c r="AZ151" s="335"/>
      <c r="BA151" s="335"/>
      <c r="BB151" s="335"/>
      <c r="BC151" s="336"/>
      <c r="BD151" s="341"/>
      <c r="BE151" s="313"/>
      <c r="BF151" s="314"/>
      <c r="BG151" s="319"/>
      <c r="BH151" s="313"/>
      <c r="BI151" s="320"/>
      <c r="BJ151" s="313"/>
      <c r="BK151" s="313"/>
      <c r="BL151" s="314"/>
      <c r="BM151" s="319"/>
      <c r="BN151" s="313"/>
      <c r="BO151" s="313"/>
      <c r="BP151" s="341"/>
      <c r="BQ151" s="313"/>
      <c r="BR151" s="314"/>
      <c r="BS151" s="319"/>
      <c r="BT151" s="313"/>
      <c r="BU151" s="320"/>
      <c r="BV151" s="313"/>
      <c r="BW151" s="313"/>
      <c r="BX151" s="314"/>
      <c r="BY151" s="319"/>
      <c r="BZ151" s="313"/>
      <c r="CA151" s="320"/>
      <c r="CB151" s="1"/>
      <c r="CC151" s="1"/>
      <c r="CD151" s="1"/>
      <c r="CE151" s="1"/>
      <c r="CF151" s="1"/>
      <c r="CG151" s="4"/>
    </row>
    <row r="152" spans="3:85" ht="30.75" customHeight="1">
      <c r="C152" s="2"/>
      <c r="D152" s="323"/>
      <c r="E152" s="324"/>
      <c r="F152" s="324"/>
      <c r="G152" s="324"/>
      <c r="H152" s="324"/>
      <c r="I152" s="324"/>
      <c r="J152" s="324"/>
      <c r="K152" s="324"/>
      <c r="L152" s="324"/>
      <c r="M152" s="324"/>
      <c r="N152" s="324"/>
      <c r="O152" s="324"/>
      <c r="P152" s="324"/>
      <c r="Q152" s="324"/>
      <c r="R152" s="324"/>
      <c r="S152" s="324"/>
      <c r="T152" s="324"/>
      <c r="U152" s="324"/>
      <c r="V152" s="324"/>
      <c r="W152" s="324"/>
      <c r="X152" s="324"/>
      <c r="Y152" s="324"/>
      <c r="Z152" s="324"/>
      <c r="AA152" s="324"/>
      <c r="AB152" s="324"/>
      <c r="AC152" s="324"/>
      <c r="AD152" s="324"/>
      <c r="AE152" s="324"/>
      <c r="AF152" s="324"/>
      <c r="AG152" s="324"/>
      <c r="AH152" s="324"/>
      <c r="AI152" s="324"/>
      <c r="AJ152" s="324"/>
      <c r="AK152" s="325"/>
      <c r="AL152" s="337"/>
      <c r="AM152" s="338"/>
      <c r="AN152" s="338"/>
      <c r="AO152" s="338"/>
      <c r="AP152" s="338"/>
      <c r="AQ152" s="338"/>
      <c r="AR152" s="338"/>
      <c r="AS152" s="338"/>
      <c r="AT152" s="338"/>
      <c r="AU152" s="338"/>
      <c r="AV152" s="338"/>
      <c r="AW152" s="338"/>
      <c r="AX152" s="338"/>
      <c r="AY152" s="338"/>
      <c r="AZ152" s="338"/>
      <c r="BA152" s="338"/>
      <c r="BB152" s="338"/>
      <c r="BC152" s="339"/>
      <c r="BD152" s="342"/>
      <c r="BE152" s="315"/>
      <c r="BF152" s="316"/>
      <c r="BG152" s="321"/>
      <c r="BH152" s="315"/>
      <c r="BI152" s="322"/>
      <c r="BJ152" s="315"/>
      <c r="BK152" s="315"/>
      <c r="BL152" s="316"/>
      <c r="BM152" s="321"/>
      <c r="BN152" s="315"/>
      <c r="BO152" s="315"/>
      <c r="BP152" s="342"/>
      <c r="BQ152" s="315"/>
      <c r="BR152" s="316"/>
      <c r="BS152" s="321"/>
      <c r="BT152" s="315"/>
      <c r="BU152" s="322"/>
      <c r="BV152" s="315"/>
      <c r="BW152" s="315"/>
      <c r="BX152" s="316"/>
      <c r="BY152" s="321"/>
      <c r="BZ152" s="315"/>
      <c r="CA152" s="322"/>
      <c r="CB152" s="1"/>
      <c r="CC152" s="1"/>
      <c r="CD152" s="1"/>
      <c r="CE152" s="1"/>
      <c r="CF152" s="1"/>
      <c r="CG152" s="4"/>
    </row>
    <row r="153" spans="3:85" ht="18.75" customHeight="1">
      <c r="C153" s="2"/>
      <c r="D153" s="279" t="s">
        <v>212</v>
      </c>
      <c r="E153" s="280"/>
      <c r="F153" s="280"/>
      <c r="G153" s="280"/>
      <c r="H153" s="280"/>
      <c r="I153" s="280"/>
      <c r="J153" s="280"/>
      <c r="K153" s="280"/>
      <c r="L153" s="280"/>
      <c r="M153" s="280"/>
      <c r="N153" s="280"/>
      <c r="O153" s="280"/>
      <c r="P153" s="280"/>
      <c r="Q153" s="280"/>
      <c r="R153" s="280"/>
      <c r="S153" s="280"/>
      <c r="T153" s="280"/>
      <c r="U153" s="280"/>
      <c r="V153" s="280"/>
      <c r="W153" s="280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  <c r="AJ153" s="280"/>
      <c r="AK153" s="281"/>
      <c r="AL153" s="326" t="s">
        <v>165</v>
      </c>
      <c r="AM153" s="286"/>
      <c r="AN153" s="286"/>
      <c r="AO153" s="286"/>
      <c r="AP153" s="286"/>
      <c r="AQ153" s="286"/>
      <c r="AR153" s="286"/>
      <c r="AS153" s="286"/>
      <c r="AT153" s="286"/>
      <c r="AU153" s="286"/>
      <c r="AV153" s="286"/>
      <c r="AW153" s="286"/>
      <c r="AX153" s="286"/>
      <c r="AY153" s="286"/>
      <c r="AZ153" s="286"/>
      <c r="BA153" s="286"/>
      <c r="BB153" s="286"/>
      <c r="BC153" s="327"/>
      <c r="BD153" s="292" t="s">
        <v>166</v>
      </c>
      <c r="BE153" s="293"/>
      <c r="BF153" s="294"/>
      <c r="BG153" s="307">
        <v>2</v>
      </c>
      <c r="BH153" s="293"/>
      <c r="BI153" s="308"/>
      <c r="BJ153" s="292" t="s">
        <v>166</v>
      </c>
      <c r="BK153" s="293"/>
      <c r="BL153" s="294"/>
      <c r="BM153" s="307" t="s">
        <v>166</v>
      </c>
      <c r="BN153" s="293"/>
      <c r="BO153" s="308"/>
      <c r="BP153" s="292">
        <v>2</v>
      </c>
      <c r="BQ153" s="293"/>
      <c r="BR153" s="294"/>
      <c r="BS153" s="307" t="s">
        <v>166</v>
      </c>
      <c r="BT153" s="293"/>
      <c r="BU153" s="308"/>
      <c r="BV153" s="292" t="s">
        <v>166</v>
      </c>
      <c r="BW153" s="293"/>
      <c r="BX153" s="294"/>
      <c r="BY153" s="307" t="s">
        <v>166</v>
      </c>
      <c r="BZ153" s="293"/>
      <c r="CA153" s="308"/>
      <c r="CB153" s="1"/>
      <c r="CC153" s="1"/>
      <c r="CD153" s="1"/>
      <c r="CE153" s="1"/>
      <c r="CF153" s="1"/>
      <c r="CG153" s="1"/>
    </row>
    <row r="154" spans="3:85" ht="18.75" customHeight="1">
      <c r="C154" s="2"/>
      <c r="D154" s="279" t="s">
        <v>224</v>
      </c>
      <c r="E154" s="280"/>
      <c r="F154" s="280"/>
      <c r="G154" s="280"/>
      <c r="H154" s="280"/>
      <c r="I154" s="280"/>
      <c r="J154" s="280"/>
      <c r="K154" s="280"/>
      <c r="L154" s="280"/>
      <c r="M154" s="280"/>
      <c r="N154" s="280"/>
      <c r="O154" s="280"/>
      <c r="P154" s="280"/>
      <c r="Q154" s="280"/>
      <c r="R154" s="280"/>
      <c r="S154" s="280"/>
      <c r="T154" s="280"/>
      <c r="U154" s="280"/>
      <c r="V154" s="280"/>
      <c r="W154" s="280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  <c r="AJ154" s="280"/>
      <c r="AK154" s="281"/>
      <c r="AL154" s="326" t="s">
        <v>167</v>
      </c>
      <c r="AM154" s="286"/>
      <c r="AN154" s="286"/>
      <c r="AO154" s="286"/>
      <c r="AP154" s="286"/>
      <c r="AQ154" s="286"/>
      <c r="AR154" s="286"/>
      <c r="AS154" s="286"/>
      <c r="AT154" s="286"/>
      <c r="AU154" s="286"/>
      <c r="AV154" s="286"/>
      <c r="AW154" s="286"/>
      <c r="AX154" s="286"/>
      <c r="AY154" s="286"/>
      <c r="AZ154" s="286"/>
      <c r="BA154" s="286"/>
      <c r="BB154" s="286"/>
      <c r="BC154" s="327"/>
      <c r="BD154" s="292" t="s">
        <v>166</v>
      </c>
      <c r="BE154" s="293"/>
      <c r="BF154" s="294"/>
      <c r="BG154" s="307" t="s">
        <v>166</v>
      </c>
      <c r="BH154" s="293"/>
      <c r="BI154" s="308"/>
      <c r="BJ154" s="292" t="s">
        <v>166</v>
      </c>
      <c r="BK154" s="293"/>
      <c r="BL154" s="294"/>
      <c r="BM154" s="307">
        <v>3</v>
      </c>
      <c r="BN154" s="293"/>
      <c r="BO154" s="308"/>
      <c r="BP154" s="292" t="s">
        <v>166</v>
      </c>
      <c r="BQ154" s="293"/>
      <c r="BR154" s="293"/>
      <c r="BS154" s="309">
        <v>3</v>
      </c>
      <c r="BT154" s="293"/>
      <c r="BU154" s="310"/>
      <c r="BV154" s="292" t="s">
        <v>166</v>
      </c>
      <c r="BW154" s="293"/>
      <c r="BX154" s="294"/>
      <c r="BY154" s="295" t="s">
        <v>168</v>
      </c>
      <c r="BZ154" s="289"/>
      <c r="CA154" s="296"/>
      <c r="CB154" s="1"/>
      <c r="CC154" s="1"/>
      <c r="CD154" s="1"/>
      <c r="CE154" s="1"/>
      <c r="CF154" s="1"/>
      <c r="CG154" s="4"/>
    </row>
    <row r="155" spans="3:85" ht="15" customHeight="1">
      <c r="C155" s="2"/>
      <c r="D155" s="279" t="s">
        <v>225</v>
      </c>
      <c r="E155" s="280"/>
      <c r="F155" s="280"/>
      <c r="G155" s="280"/>
      <c r="H155" s="280"/>
      <c r="I155" s="280"/>
      <c r="J155" s="280"/>
      <c r="K155" s="280"/>
      <c r="L155" s="280"/>
      <c r="M155" s="280"/>
      <c r="N155" s="280"/>
      <c r="O155" s="280"/>
      <c r="P155" s="280"/>
      <c r="Q155" s="280"/>
      <c r="R155" s="280"/>
      <c r="S155" s="280"/>
      <c r="T155" s="280"/>
      <c r="U155" s="280"/>
      <c r="V155" s="280"/>
      <c r="W155" s="280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  <c r="AJ155" s="280"/>
      <c r="AK155" s="281"/>
      <c r="AL155" s="285" t="s">
        <v>169</v>
      </c>
      <c r="AM155" s="286"/>
      <c r="AN155" s="286"/>
      <c r="AO155" s="286"/>
      <c r="AP155" s="286"/>
      <c r="AQ155" s="286"/>
      <c r="AR155" s="286"/>
      <c r="AS155" s="286"/>
      <c r="AT155" s="286"/>
      <c r="AU155" s="286"/>
      <c r="AV155" s="286"/>
      <c r="AW155" s="286"/>
      <c r="AX155" s="286"/>
      <c r="AY155" s="286"/>
      <c r="AZ155" s="286"/>
      <c r="BA155" s="286"/>
      <c r="BB155" s="286"/>
      <c r="BC155" s="287"/>
      <c r="BD155" s="288">
        <f>COUNTIF(AD81:AD88,"Э")+COUNTIF(AD90:AD91,"Э")+COUNTIF(AD94:AD106,"Э")+COUNTIF(AD109:AD114,"Э")+COUNTIF(AD118:AD132,"Э")+COUNTIF(AD136,"Э")</f>
        <v>0</v>
      </c>
      <c r="BE155" s="289"/>
      <c r="BF155" s="289"/>
      <c r="BG155" s="290">
        <f>COUNTIF(AE81:AE88,"Э")+COUNTIF(AE90:AE91,"Э")+COUNTIF(AE94:AE106,"Э")+COUNTIF(AE109:AE114,"Э")+COUNTIF(AE118:AE132,"Э")+COUNTIF(AE136,"Э")</f>
        <v>3</v>
      </c>
      <c r="BH155" s="289"/>
      <c r="BI155" s="291"/>
      <c r="BJ155" s="288">
        <f>COUNTIF(AF81:AF88,"Э")+COUNTIF(AF90:AF91,"Э")+COUNTIF(AF94:AF106,"Э")+COUNTIF(AF109:AF114,"Э")+COUNTIF(AF118:AF132,"Э")+COUNTIF(AF136,"Э")</f>
        <v>0</v>
      </c>
      <c r="BK155" s="289"/>
      <c r="BL155" s="289"/>
      <c r="BM155" s="290">
        <f>COUNTIF(AG81:AG88,"Э")+COUNTIF(AG90:AG91,"Э")+COUNTIF(AG94:AG106,"Э")+COUNTIF(AG109:AG114,"Э")+COUNTIF(AG118:AG132,"Э")+COUNTIF(AG136,"Э")</f>
        <v>3</v>
      </c>
      <c r="BN155" s="289"/>
      <c r="BO155" s="291"/>
      <c r="BP155" s="275">
        <f>COUNTIF(AH81:AH88,"Э")+COUNTIF(AH90:AH91,"Э")+COUNTIF(AH94:AH106,"Э")+COUNTIF(AH109:AH114,"Э")+COUNTIF(AH118:AH132,"Э")+COUNTIF(AH136,"Э")</f>
        <v>1</v>
      </c>
      <c r="BQ155" s="276"/>
      <c r="BR155" s="276"/>
      <c r="BS155" s="277">
        <f>COUNTIF(AI81:AI88,"Э")+COUNTIF(AI90:AI91,"Э")+COUNTIF(AI94:AI106,"Э")+COUNTIF(AI109:AI114,"Э")+COUNTIF(AI118:AI132,"Э")+COUNTIF(AI136,"Э")</f>
        <v>1</v>
      </c>
      <c r="BT155" s="276"/>
      <c r="BU155" s="278"/>
      <c r="BV155" s="275">
        <f>COUNTIF(AJ81:AJ88,"Э")+COUNTIF(AJ90:AJ91,"Э")+COUNTIF(AJ94:AJ106,"Э")+COUNTIF(AJ109:AJ114,"Э")+COUNTIF(AJ118:AJ132,"Э")+COUNTIF(AJ136:AJ140,"Э")</f>
        <v>0</v>
      </c>
      <c r="BW155" s="276"/>
      <c r="BX155" s="276"/>
      <c r="BY155" s="277">
        <f>COUNTIF(AK81:AK88,"Э")+COUNTIF(AK90:AK91,"Э")+COUNTIF(AK94:AK106,"Э")+COUNTIF(AK109:AK114,"Э")+COUNTIF(AK118:AK132,"Э")+COUNTIF(AK136:AK140,"Э")</f>
        <v>3</v>
      </c>
      <c r="BZ155" s="276"/>
      <c r="CA155" s="278"/>
      <c r="CB155" s="1"/>
      <c r="CC155" s="260"/>
      <c r="CD155" s="260"/>
      <c r="CE155" s="260"/>
      <c r="CF155" s="207"/>
      <c r="CG155" s="4"/>
    </row>
    <row r="156" spans="3:85" ht="15" customHeight="1">
      <c r="C156" s="2"/>
      <c r="D156" s="279"/>
      <c r="E156" s="280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280"/>
      <c r="S156" s="280"/>
      <c r="T156" s="280"/>
      <c r="U156" s="280"/>
      <c r="V156" s="280"/>
      <c r="W156" s="280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  <c r="AJ156" s="280"/>
      <c r="AK156" s="281"/>
      <c r="AL156" s="285" t="s">
        <v>170</v>
      </c>
      <c r="AM156" s="286"/>
      <c r="AN156" s="286"/>
      <c r="AO156" s="286"/>
      <c r="AP156" s="286"/>
      <c r="AQ156" s="286"/>
      <c r="AR156" s="286"/>
      <c r="AS156" s="286"/>
      <c r="AT156" s="286"/>
      <c r="AU156" s="286"/>
      <c r="AV156" s="286"/>
      <c r="AW156" s="286"/>
      <c r="AX156" s="286"/>
      <c r="AY156" s="286"/>
      <c r="AZ156" s="286"/>
      <c r="BA156" s="286"/>
      <c r="BB156" s="286"/>
      <c r="BC156" s="287"/>
      <c r="BD156" s="288">
        <f>COUNTIF(AD81:AD88,"дз")+COUNTIF(AD90:AD91,"дз")+COUNTIF(AD94:AD106,"дз")+COUNTIF(AD109:AD114,"дз")+COUNTIF(AD118:AD132,"дз")+COUNTIF(AD136:AD140,"дз")</f>
        <v>2</v>
      </c>
      <c r="BE156" s="289"/>
      <c r="BF156" s="289"/>
      <c r="BG156" s="290">
        <f>COUNTIF(AE81:AE88,"дз")+COUNTIF(AE90:AE91,"дз")+COUNTIF(AE94:AE106,"дз")+COUNTIF(AE109:AE114,"дз")+COUNTIF(AE118:AE132,"дз")+COUNTIF(AE136:AE140,"дз")</f>
        <v>6</v>
      </c>
      <c r="BH156" s="289"/>
      <c r="BI156" s="291"/>
      <c r="BJ156" s="288">
        <f>COUNTIF(AF81:AF88,"дз")+COUNTIF(AF90:AF91,"дз")+COUNTIF(AF94:AF106,"дз")+COUNTIF(AF109:AF114,"дз")+COUNTIF(AF118:AF132,"дз")+COUNTIF(AF136:AF140,"дз")</f>
        <v>4</v>
      </c>
      <c r="BK156" s="289"/>
      <c r="BL156" s="289"/>
      <c r="BM156" s="290">
        <f>COUNTIF(AG81:AG88,"дз")+COUNTIF(AG90:AG91,"дз")+COUNTIF(AG94:AG106,"дз")+COUNTIF(AG109:AG114,"дз")+COUNTIF(AG118:AG132,"дз")+COUNTIF(AG136:AG140,"дз")</f>
        <v>2</v>
      </c>
      <c r="BN156" s="289"/>
      <c r="BO156" s="291"/>
      <c r="BP156" s="288">
        <f>COUNTIF(AH81:AH88,"дз")+COUNTIF(AH90:AH91,"дз")+COUNTIF(AH94:AH106,"дз")+COUNTIF(AH109:AH114,"дз")+COUNTIF(AH118:AH132,"дз")+COUNTIF(AH136:AH140,"дз")</f>
        <v>0</v>
      </c>
      <c r="BQ156" s="289"/>
      <c r="BR156" s="289"/>
      <c r="BS156" s="290">
        <f>COUNTIF(AI81:AI88,"дз")+COUNTIF(AI90:AI91,"дз")+COUNTIF(AI94:AI106,"дз")+COUNTIF(AI109:AI114,"дз")+COUNTIF(AI118:AI132,"дз")+COUNTIF(AI136:AI140,"дз")</f>
        <v>5</v>
      </c>
      <c r="BT156" s="289"/>
      <c r="BU156" s="291"/>
      <c r="BV156" s="306">
        <f>COUNTIF(AJ81:AJ88,"дз")+COUNTIF(AJ90:AJ91,"дз")+COUNTIF(AJ95:AJ107,"дз")+COUNTIF(AJ109:AJ114,"дз")+COUNTIF(AJ118:AJ132,"дз")+COUNTIF(AJ136:AJ140,"дз")</f>
        <v>3</v>
      </c>
      <c r="BW156" s="289"/>
      <c r="BX156" s="289"/>
      <c r="BY156" s="277">
        <f>COUNTIF(AK81:AK88,"дз")+COUNTIF(AK90:AK91,"дз")+COUNTIF(AK94:AK106,"дз")+COUNTIF(AK109:AK114,"дз")+COUNTIF(AK118:AK132,"дз")+COUNTIF(AK136:AK140,"дз")</f>
        <v>5</v>
      </c>
      <c r="BZ156" s="289"/>
      <c r="CA156" s="291"/>
      <c r="CB156" s="1"/>
      <c r="CC156" s="274"/>
      <c r="CD156" s="274"/>
      <c r="CE156" s="274"/>
      <c r="CF156" s="274"/>
      <c r="CG156" s="4"/>
    </row>
    <row r="157" spans="3:85" ht="15" customHeight="1" thickBot="1">
      <c r="C157" s="2"/>
      <c r="D157" s="282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4"/>
      <c r="AL157" s="302" t="s">
        <v>171</v>
      </c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4"/>
      <c r="BD157" s="305">
        <f>COUNTIF(AD90:AD91,"з")+COUNTIF(AD81:AD88,"з")+COUNTIF(AD94:AD106,"з")+COUNTIF(AD109:AD114,"з")+COUNTIF(AD118:AD132,"з")+COUNTIF(AD136:AD140,"з")</f>
        <v>0</v>
      </c>
      <c r="BE157" s="298"/>
      <c r="BF157" s="298"/>
      <c r="BG157" s="301">
        <f>COUNTIF(A90:AE91,"з")+COUNTIF(AE81:AE88,"з")+COUNTIF(AE94:AE106,"з")+COUNTIF(AE109:AE114,"з")+COUNTIF(AE118:AE132,"з")+COUNTIF(AE136:AE140,"з")</f>
        <v>0</v>
      </c>
      <c r="BH157" s="298"/>
      <c r="BI157" s="299"/>
      <c r="BJ157" s="305">
        <f>COUNTIF(AF90:AF91,"з")+COUNTIF(AF81:AF88,"з")+COUNTIF(AF94:AF106,"з")+COUNTIF(AF109:AF114,"з")+COUNTIF(AF118:AF132,"з")+COUNTIF(AF136:AF140,"з")</f>
        <v>0</v>
      </c>
      <c r="BK157" s="298"/>
      <c r="BL157" s="298"/>
      <c r="BM157" s="301">
        <f>COUNTIF(AG90:AG91,"з")+COUNTIF(AG81:AG88,"з")+COUNTIF(AG94:AG106,"з")+COUNTIF(AG109:AG114,"з")+COUNTIF(AG118:AG132,"з")+COUNTIF(AG136:AG140,"з")</f>
        <v>0</v>
      </c>
      <c r="BN157" s="298"/>
      <c r="BO157" s="299"/>
      <c r="BP157" s="300">
        <f>COUNTIF(AH90:AH91,"з")+COUNTIF(AH81:AH88,"з")+COUNTIF(AH94:AH106,"з")+COUNTIF(AH109:AH114,"з")+COUNTIF(AH118:AH132,"з")+COUNTIF(AH136:AH140,"з")</f>
        <v>0</v>
      </c>
      <c r="BQ157" s="298"/>
      <c r="BR157" s="298"/>
      <c r="BS157" s="297">
        <f>COUNTIF(AI90:AI91,"з")+COUNTIF(AI81:AI88,"з")+COUNTIF(AI94:AI106,"з")+COUNTIF(AI109:AI114,"з")+COUNTIF(AI118:AI132,"з")+COUNTIF(AI136:AI140,"з")</f>
        <v>0</v>
      </c>
      <c r="BT157" s="298"/>
      <c r="BU157" s="299"/>
      <c r="BV157" s="300">
        <f>COUNTIF(AJ90:AJ91,"з")+COUNTIF(AJ81:AJ88,"з")+COUNTIF(AJ94:AJ106,"з")+COUNTIF(AJ109:AJ114,"з")+COUNTIF(AJ118:AJ132,"з")+COUNTIF(AJ136:AJ140,"з")</f>
        <v>0</v>
      </c>
      <c r="BW157" s="298"/>
      <c r="BX157" s="298"/>
      <c r="BY157" s="301">
        <f>COUNTIF(AK90:AK91,"з")+COUNTIF(AK81:AK88,"з")+COUNTIF(AK94:AK106,"з")+COUNTIF(AK109:AK114,"з")+COUNTIF(AK118:AK132,"з")+COUNTIF(AK136:AK140,"з")</f>
        <v>1</v>
      </c>
      <c r="BZ157" s="298"/>
      <c r="CA157" s="299"/>
      <c r="CB157" s="1"/>
      <c r="CC157" s="274"/>
      <c r="CD157" s="274"/>
      <c r="CE157" s="274"/>
      <c r="CF157" s="274"/>
      <c r="CG157" s="4"/>
    </row>
    <row r="158" spans="3:85" ht="15" customHeight="1">
      <c r="C158" s="28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30"/>
    </row>
    <row r="159" spans="3:8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</row>
    <row r="160" spans="3:8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</row>
    <row r="161" spans="3:8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</row>
  </sheetData>
  <mergeCells count="1303">
    <mergeCell ref="BW65:BX65"/>
    <mergeCell ref="BW66:BX66"/>
    <mergeCell ref="BW67:BX67"/>
    <mergeCell ref="BW68:BX68"/>
    <mergeCell ref="E7:P7"/>
    <mergeCell ref="D8:U8"/>
    <mergeCell ref="D9:U9"/>
    <mergeCell ref="D10:T10"/>
    <mergeCell ref="AO28:AP28"/>
    <mergeCell ref="X29:AK29"/>
    <mergeCell ref="AL29:AV30"/>
    <mergeCell ref="AW29:BC30"/>
    <mergeCell ref="X30:AK30"/>
    <mergeCell ref="Y34:BJ34"/>
    <mergeCell ref="X23:AE23"/>
    <mergeCell ref="AL23:BR23"/>
    <mergeCell ref="X24:AK24"/>
    <mergeCell ref="X25:AK25"/>
    <mergeCell ref="X27:AJ27"/>
    <mergeCell ref="AL27:BF27"/>
    <mergeCell ref="R13:BS13"/>
    <mergeCell ref="R14:BS17"/>
    <mergeCell ref="N18:BW18"/>
    <mergeCell ref="N19:BW19"/>
    <mergeCell ref="X21:AE21"/>
    <mergeCell ref="AF21:AJ21"/>
    <mergeCell ref="AL21:BR21"/>
    <mergeCell ref="D56:BD56"/>
    <mergeCell ref="BE56:CH56"/>
    <mergeCell ref="BE57:CH57"/>
    <mergeCell ref="D58:D63"/>
    <mergeCell ref="E58:I58"/>
    <mergeCell ref="J58:M58"/>
    <mergeCell ref="N58:Q58"/>
    <mergeCell ref="R58:V58"/>
    <mergeCell ref="AC35:BG35"/>
    <mergeCell ref="AC36:BG36"/>
    <mergeCell ref="E61:E63"/>
    <mergeCell ref="F61:F63"/>
    <mergeCell ref="G61:G63"/>
    <mergeCell ref="H61:H63"/>
    <mergeCell ref="I61:I63"/>
    <mergeCell ref="J61:J63"/>
    <mergeCell ref="CC58:CD62"/>
    <mergeCell ref="BI60:BL62"/>
    <mergeCell ref="W58:Z58"/>
    <mergeCell ref="AA58:AD58"/>
    <mergeCell ref="CE58:CF62"/>
    <mergeCell ref="CG58:CG62"/>
    <mergeCell ref="AU61:AU63"/>
    <mergeCell ref="AV61:AV63"/>
    <mergeCell ref="AW61:AW63"/>
    <mergeCell ref="AX61:AX63"/>
    <mergeCell ref="AY61:AY63"/>
    <mergeCell ref="AZ61:AZ63"/>
    <mergeCell ref="Q61:Q63"/>
    <mergeCell ref="R61:R63"/>
    <mergeCell ref="S61:S63"/>
    <mergeCell ref="T61:T63"/>
    <mergeCell ref="U61:U63"/>
    <mergeCell ref="V61:V63"/>
    <mergeCell ref="K61:K63"/>
    <mergeCell ref="L61:L63"/>
    <mergeCell ref="M61:M63"/>
    <mergeCell ref="CH58:CH62"/>
    <mergeCell ref="BW61:BX62"/>
    <mergeCell ref="AE58:AH58"/>
    <mergeCell ref="AI58:AM58"/>
    <mergeCell ref="AN58:AQ58"/>
    <mergeCell ref="AR58:AV58"/>
    <mergeCell ref="W61:W63"/>
    <mergeCell ref="X61:X63"/>
    <mergeCell ref="Y61:Y63"/>
    <mergeCell ref="Z61:Z63"/>
    <mergeCell ref="AA61:AA63"/>
    <mergeCell ref="AB61:AB63"/>
    <mergeCell ref="AT61:AT63"/>
    <mergeCell ref="BU63:BV63"/>
    <mergeCell ref="BY63:BZ63"/>
    <mergeCell ref="CA63:CB63"/>
    <mergeCell ref="CC63:CD63"/>
    <mergeCell ref="AF61:AF63"/>
    <mergeCell ref="AG61:AG63"/>
    <mergeCell ref="AH61:AH63"/>
    <mergeCell ref="BM60:BP62"/>
    <mergeCell ref="BQ60:BT62"/>
    <mergeCell ref="BY61:BZ62"/>
    <mergeCell ref="CA61:CB62"/>
    <mergeCell ref="AW58:AZ58"/>
    <mergeCell ref="BA58:BD58"/>
    <mergeCell ref="BE58:BH63"/>
    <mergeCell ref="BI58:BT59"/>
    <mergeCell ref="BU58:BV62"/>
    <mergeCell ref="BW58:CB60"/>
    <mergeCell ref="BA61:BA63"/>
    <mergeCell ref="BB61:BB63"/>
    <mergeCell ref="N61:N63"/>
    <mergeCell ref="O61:O63"/>
    <mergeCell ref="P61:P63"/>
    <mergeCell ref="AO61:AO63"/>
    <mergeCell ref="AP61:AP63"/>
    <mergeCell ref="AQ61:AQ63"/>
    <mergeCell ref="AR61:AR63"/>
    <mergeCell ref="AS61:AS63"/>
    <mergeCell ref="AI61:AI63"/>
    <mergeCell ref="AJ61:AJ63"/>
    <mergeCell ref="AK61:AK63"/>
    <mergeCell ref="AL61:AL63"/>
    <mergeCell ref="AM61:AM63"/>
    <mergeCell ref="AN61:AN63"/>
    <mergeCell ref="AC61:AC63"/>
    <mergeCell ref="AD61:AD63"/>
    <mergeCell ref="AE61:AE63"/>
    <mergeCell ref="BQ64:BR64"/>
    <mergeCell ref="BS64:BT64"/>
    <mergeCell ref="BU64:BV64"/>
    <mergeCell ref="BY64:BZ64"/>
    <mergeCell ref="CA64:CB64"/>
    <mergeCell ref="CC64:CD64"/>
    <mergeCell ref="CE63:CF63"/>
    <mergeCell ref="BE64:BH64"/>
    <mergeCell ref="BI64:BJ64"/>
    <mergeCell ref="BK64:BL64"/>
    <mergeCell ref="BM64:BN64"/>
    <mergeCell ref="BO64:BP64"/>
    <mergeCell ref="BI63:BJ63"/>
    <mergeCell ref="BK63:BL63"/>
    <mergeCell ref="BM63:BN63"/>
    <mergeCell ref="BO63:BP63"/>
    <mergeCell ref="BQ63:BR63"/>
    <mergeCell ref="BS63:BT63"/>
    <mergeCell ref="BW64:BX64"/>
    <mergeCell ref="BC61:BC63"/>
    <mergeCell ref="BD61:BD63"/>
    <mergeCell ref="BU66:BV66"/>
    <mergeCell ref="BY66:BZ66"/>
    <mergeCell ref="CA66:CB66"/>
    <mergeCell ref="CC66:CD66"/>
    <mergeCell ref="CE66:CF66"/>
    <mergeCell ref="BE67:BH67"/>
    <mergeCell ref="BI67:BJ67"/>
    <mergeCell ref="BK67:BL67"/>
    <mergeCell ref="BM67:BN67"/>
    <mergeCell ref="BO67:BP67"/>
    <mergeCell ref="CA65:CB65"/>
    <mergeCell ref="CC65:CD65"/>
    <mergeCell ref="CE65:CF65"/>
    <mergeCell ref="BE66:BH66"/>
    <mergeCell ref="BI66:BJ66"/>
    <mergeCell ref="BK66:BL66"/>
    <mergeCell ref="BM66:BN66"/>
    <mergeCell ref="BO66:BP66"/>
    <mergeCell ref="BQ66:BR66"/>
    <mergeCell ref="BS66:BT66"/>
    <mergeCell ref="CE64:CF64"/>
    <mergeCell ref="BE65:BH65"/>
    <mergeCell ref="BI65:BJ65"/>
    <mergeCell ref="BK65:BL65"/>
    <mergeCell ref="BM65:BN65"/>
    <mergeCell ref="BO65:BP65"/>
    <mergeCell ref="BQ65:BR65"/>
    <mergeCell ref="BS65:BT65"/>
    <mergeCell ref="BU65:BV65"/>
    <mergeCell ref="BY65:BZ65"/>
    <mergeCell ref="G71:U71"/>
    <mergeCell ref="Y71:AS71"/>
    <mergeCell ref="AV71:BD71"/>
    <mergeCell ref="G72:U72"/>
    <mergeCell ref="Y72:AM72"/>
    <mergeCell ref="BY68:BZ68"/>
    <mergeCell ref="CA68:CB68"/>
    <mergeCell ref="CC68:CD68"/>
    <mergeCell ref="CE68:CF68"/>
    <mergeCell ref="G70:U70"/>
    <mergeCell ref="Y70:AS70"/>
    <mergeCell ref="AV70:BD70"/>
    <mergeCell ref="CE67:CF67"/>
    <mergeCell ref="BA68:BD68"/>
    <mergeCell ref="BE68:BH68"/>
    <mergeCell ref="BI68:BJ68"/>
    <mergeCell ref="BK68:BL68"/>
    <mergeCell ref="BM68:BN68"/>
    <mergeCell ref="BO68:BP68"/>
    <mergeCell ref="BQ68:BR68"/>
    <mergeCell ref="BS68:BT68"/>
    <mergeCell ref="BU68:BV68"/>
    <mergeCell ref="BQ67:BR67"/>
    <mergeCell ref="BS67:BT67"/>
    <mergeCell ref="BU67:BV67"/>
    <mergeCell ref="BY67:BZ67"/>
    <mergeCell ref="CA67:CB67"/>
    <mergeCell ref="CC67:CD67"/>
    <mergeCell ref="F73:BP73"/>
    <mergeCell ref="D75:D79"/>
    <mergeCell ref="E75:AC79"/>
    <mergeCell ref="AD75:AK79"/>
    <mergeCell ref="AL75:BC75"/>
    <mergeCell ref="BD75:CA76"/>
    <mergeCell ref="AL76:AN79"/>
    <mergeCell ref="AO76:AQ79"/>
    <mergeCell ref="AR76:BC76"/>
    <mergeCell ref="AR77:AT79"/>
    <mergeCell ref="AU77:BC77"/>
    <mergeCell ref="BD77:BI77"/>
    <mergeCell ref="BJ77:BO77"/>
    <mergeCell ref="BP77:BU77"/>
    <mergeCell ref="BV77:CA77"/>
    <mergeCell ref="AU78:AW79"/>
    <mergeCell ref="AX78:AZ79"/>
    <mergeCell ref="BA78:BC79"/>
    <mergeCell ref="BD78:BF79"/>
    <mergeCell ref="BG78:BI79"/>
    <mergeCell ref="BJ78:BL79"/>
    <mergeCell ref="BM78:BO79"/>
    <mergeCell ref="BP78:BR79"/>
    <mergeCell ref="BS78:BU79"/>
    <mergeCell ref="BV78:BX79"/>
    <mergeCell ref="BY78:CA79"/>
    <mergeCell ref="BJ81:BL81"/>
    <mergeCell ref="BM81:BO81"/>
    <mergeCell ref="BP81:BR81"/>
    <mergeCell ref="BS81:BU81"/>
    <mergeCell ref="BV81:BX81"/>
    <mergeCell ref="BY81:CA81"/>
    <mergeCell ref="BY80:CA80"/>
    <mergeCell ref="E81:AC81"/>
    <mergeCell ref="AL81:AN81"/>
    <mergeCell ref="AO81:AQ81"/>
    <mergeCell ref="AR81:AT81"/>
    <mergeCell ref="AU81:AW81"/>
    <mergeCell ref="AX81:AZ81"/>
    <mergeCell ref="BA81:BC81"/>
    <mergeCell ref="BD81:BF81"/>
    <mergeCell ref="BG81:BI81"/>
    <mergeCell ref="BG80:BI80"/>
    <mergeCell ref="BJ80:BL80"/>
    <mergeCell ref="BM80:BO80"/>
    <mergeCell ref="BP80:BR80"/>
    <mergeCell ref="BS80:BU80"/>
    <mergeCell ref="BV80:BX80"/>
    <mergeCell ref="E80:AC80"/>
    <mergeCell ref="AL80:AN80"/>
    <mergeCell ref="AO80:AQ80"/>
    <mergeCell ref="AR80:AT80"/>
    <mergeCell ref="AU80:AW80"/>
    <mergeCell ref="AX80:AZ80"/>
    <mergeCell ref="BA80:BC80"/>
    <mergeCell ref="BD80:BF80"/>
    <mergeCell ref="BS82:BU82"/>
    <mergeCell ref="BV82:BX82"/>
    <mergeCell ref="BY82:CA82"/>
    <mergeCell ref="E83:AC83"/>
    <mergeCell ref="AL83:AN83"/>
    <mergeCell ref="AO83:AQ83"/>
    <mergeCell ref="AR83:AT83"/>
    <mergeCell ref="AU83:AW83"/>
    <mergeCell ref="AX83:AZ83"/>
    <mergeCell ref="BA83:BC83"/>
    <mergeCell ref="BA82:BC82"/>
    <mergeCell ref="BD82:BF82"/>
    <mergeCell ref="BG82:BI82"/>
    <mergeCell ref="BJ82:BL82"/>
    <mergeCell ref="BM82:BO82"/>
    <mergeCell ref="BP82:BR82"/>
    <mergeCell ref="E82:AC82"/>
    <mergeCell ref="AL82:AN82"/>
    <mergeCell ref="AO82:AQ82"/>
    <mergeCell ref="AR82:AT82"/>
    <mergeCell ref="AU82:AW82"/>
    <mergeCell ref="AX82:AZ82"/>
    <mergeCell ref="BY84:CA84"/>
    <mergeCell ref="E85:AC85"/>
    <mergeCell ref="E86:AC86"/>
    <mergeCell ref="AL86:AN86"/>
    <mergeCell ref="AO86:AQ86"/>
    <mergeCell ref="AR86:AT86"/>
    <mergeCell ref="AU86:AW86"/>
    <mergeCell ref="AX86:AZ86"/>
    <mergeCell ref="BA86:BC86"/>
    <mergeCell ref="BD86:BF86"/>
    <mergeCell ref="BG84:BI84"/>
    <mergeCell ref="BJ84:BL84"/>
    <mergeCell ref="BM84:BO84"/>
    <mergeCell ref="BP84:BR84"/>
    <mergeCell ref="BS84:BU84"/>
    <mergeCell ref="BV84:BX84"/>
    <mergeCell ref="BV83:BX83"/>
    <mergeCell ref="BY83:CA83"/>
    <mergeCell ref="E84:AC84"/>
    <mergeCell ref="AL84:AN84"/>
    <mergeCell ref="AO84:AQ84"/>
    <mergeCell ref="AR84:AT84"/>
    <mergeCell ref="AU84:AW84"/>
    <mergeCell ref="AX84:AZ84"/>
    <mergeCell ref="BA84:BC84"/>
    <mergeCell ref="BD84:BF84"/>
    <mergeCell ref="BD83:BF83"/>
    <mergeCell ref="BG83:BI83"/>
    <mergeCell ref="BJ83:BL83"/>
    <mergeCell ref="BM83:BO83"/>
    <mergeCell ref="BP83:BR83"/>
    <mergeCell ref="BS83:BU83"/>
    <mergeCell ref="E88:AC88"/>
    <mergeCell ref="AL88:AN88"/>
    <mergeCell ref="AO88:AQ88"/>
    <mergeCell ref="AR88:AT88"/>
    <mergeCell ref="AU88:AW88"/>
    <mergeCell ref="AX88:AZ88"/>
    <mergeCell ref="BJ87:BL87"/>
    <mergeCell ref="BM87:BO87"/>
    <mergeCell ref="BP87:BR87"/>
    <mergeCell ref="BS87:BU87"/>
    <mergeCell ref="BV87:BX87"/>
    <mergeCell ref="BY87:CA87"/>
    <mergeCell ref="BY86:CA86"/>
    <mergeCell ref="E87:AC87"/>
    <mergeCell ref="AL87:AN87"/>
    <mergeCell ref="AO87:AQ87"/>
    <mergeCell ref="AR87:AT87"/>
    <mergeCell ref="AU87:AW87"/>
    <mergeCell ref="AX87:AZ87"/>
    <mergeCell ref="BA87:BC87"/>
    <mergeCell ref="BD87:BF87"/>
    <mergeCell ref="BG87:BI87"/>
    <mergeCell ref="BG86:BI86"/>
    <mergeCell ref="BJ86:BL86"/>
    <mergeCell ref="BM86:BO86"/>
    <mergeCell ref="BP86:BR86"/>
    <mergeCell ref="BS86:BU86"/>
    <mergeCell ref="BV86:BX86"/>
    <mergeCell ref="BV89:BX89"/>
    <mergeCell ref="BY89:CA89"/>
    <mergeCell ref="E90:AC90"/>
    <mergeCell ref="AL90:AN90"/>
    <mergeCell ref="AO90:AQ90"/>
    <mergeCell ref="AR90:AT90"/>
    <mergeCell ref="AU90:AW90"/>
    <mergeCell ref="AX90:AZ90"/>
    <mergeCell ref="BA90:BC90"/>
    <mergeCell ref="BD90:BF90"/>
    <mergeCell ref="BD89:BF89"/>
    <mergeCell ref="BG89:BI89"/>
    <mergeCell ref="BJ89:BL89"/>
    <mergeCell ref="BM89:BO89"/>
    <mergeCell ref="BP89:BR89"/>
    <mergeCell ref="BS89:BU89"/>
    <mergeCell ref="BS88:BU88"/>
    <mergeCell ref="BV88:BX88"/>
    <mergeCell ref="BY88:CA88"/>
    <mergeCell ref="E89:AC89"/>
    <mergeCell ref="AL89:AN89"/>
    <mergeCell ref="AO89:AQ89"/>
    <mergeCell ref="AR89:AT89"/>
    <mergeCell ref="AU89:AW89"/>
    <mergeCell ref="AX89:AZ89"/>
    <mergeCell ref="BA89:BC89"/>
    <mergeCell ref="BA88:BC88"/>
    <mergeCell ref="BD88:BF88"/>
    <mergeCell ref="BG88:BI88"/>
    <mergeCell ref="BJ88:BL88"/>
    <mergeCell ref="BM88:BO88"/>
    <mergeCell ref="BP88:BR88"/>
    <mergeCell ref="E92:AC92"/>
    <mergeCell ref="AL92:AN92"/>
    <mergeCell ref="AO92:AQ92"/>
    <mergeCell ref="AR92:AT92"/>
    <mergeCell ref="AU92:AW92"/>
    <mergeCell ref="AX92:AZ92"/>
    <mergeCell ref="BJ91:BL91"/>
    <mergeCell ref="BM91:BO91"/>
    <mergeCell ref="BP91:BR91"/>
    <mergeCell ref="BS91:BU91"/>
    <mergeCell ref="BV91:BX91"/>
    <mergeCell ref="BY91:CA91"/>
    <mergeCell ref="BY90:CA90"/>
    <mergeCell ref="E91:AC91"/>
    <mergeCell ref="AL91:AN91"/>
    <mergeCell ref="AO91:AQ91"/>
    <mergeCell ref="AR91:AT91"/>
    <mergeCell ref="AU91:AW91"/>
    <mergeCell ref="AX91:AZ91"/>
    <mergeCell ref="BA91:BC91"/>
    <mergeCell ref="BD91:BF91"/>
    <mergeCell ref="BG91:BI91"/>
    <mergeCell ref="BG90:BI90"/>
    <mergeCell ref="BJ90:BL90"/>
    <mergeCell ref="BM90:BO90"/>
    <mergeCell ref="BP90:BR90"/>
    <mergeCell ref="BS90:BU90"/>
    <mergeCell ref="BV90:BX90"/>
    <mergeCell ref="BV93:BX93"/>
    <mergeCell ref="BY93:CA93"/>
    <mergeCell ref="E94:AC94"/>
    <mergeCell ref="AL94:AN94"/>
    <mergeCell ref="AO94:AQ94"/>
    <mergeCell ref="AR94:AT94"/>
    <mergeCell ref="AU94:AW94"/>
    <mergeCell ref="AX94:AZ94"/>
    <mergeCell ref="BA94:BC94"/>
    <mergeCell ref="BD94:BF94"/>
    <mergeCell ref="BD93:BF93"/>
    <mergeCell ref="BG93:BI93"/>
    <mergeCell ref="BJ93:BL93"/>
    <mergeCell ref="BM93:BO93"/>
    <mergeCell ref="BP93:BR93"/>
    <mergeCell ref="BS93:BU93"/>
    <mergeCell ref="BS92:BU92"/>
    <mergeCell ref="BV92:BX92"/>
    <mergeCell ref="BY92:CA92"/>
    <mergeCell ref="E93:AC93"/>
    <mergeCell ref="AL93:AN93"/>
    <mergeCell ref="AO93:AQ93"/>
    <mergeCell ref="AR93:AT93"/>
    <mergeCell ref="AU93:AW93"/>
    <mergeCell ref="AX93:AZ93"/>
    <mergeCell ref="BA93:BC93"/>
    <mergeCell ref="BA92:BC92"/>
    <mergeCell ref="BD92:BF92"/>
    <mergeCell ref="BG92:BI92"/>
    <mergeCell ref="BJ92:BL92"/>
    <mergeCell ref="BM92:BO92"/>
    <mergeCell ref="BP92:BR92"/>
    <mergeCell ref="E96:AC96"/>
    <mergeCell ref="AL96:AN96"/>
    <mergeCell ref="AO96:AQ96"/>
    <mergeCell ref="AR96:AT96"/>
    <mergeCell ref="AU96:AW96"/>
    <mergeCell ref="AX96:AZ96"/>
    <mergeCell ref="BJ95:BL95"/>
    <mergeCell ref="BM95:BO95"/>
    <mergeCell ref="BP95:BR95"/>
    <mergeCell ref="BS95:BU95"/>
    <mergeCell ref="BV95:BX95"/>
    <mergeCell ref="BY95:CA95"/>
    <mergeCell ref="BY94:CA94"/>
    <mergeCell ref="E95:AC95"/>
    <mergeCell ref="AL95:AN95"/>
    <mergeCell ref="AO95:AQ95"/>
    <mergeCell ref="AR95:AT95"/>
    <mergeCell ref="AU95:AW95"/>
    <mergeCell ref="AX95:AZ95"/>
    <mergeCell ref="BA95:BC95"/>
    <mergeCell ref="BD95:BF95"/>
    <mergeCell ref="BG95:BI95"/>
    <mergeCell ref="BG94:BI94"/>
    <mergeCell ref="BJ94:BL94"/>
    <mergeCell ref="BM94:BO94"/>
    <mergeCell ref="BP94:BR94"/>
    <mergeCell ref="BS94:BU94"/>
    <mergeCell ref="BV94:BX94"/>
    <mergeCell ref="BV97:BX97"/>
    <mergeCell ref="BY97:CA97"/>
    <mergeCell ref="E98:AC98"/>
    <mergeCell ref="AL98:AN98"/>
    <mergeCell ref="AO98:AQ98"/>
    <mergeCell ref="AR98:AT98"/>
    <mergeCell ref="AU98:AW98"/>
    <mergeCell ref="AX98:AZ98"/>
    <mergeCell ref="BA98:BC98"/>
    <mergeCell ref="BD98:BF98"/>
    <mergeCell ref="BD97:BF97"/>
    <mergeCell ref="BG97:BI97"/>
    <mergeCell ref="BJ97:BL97"/>
    <mergeCell ref="BM97:BO97"/>
    <mergeCell ref="BP97:BR97"/>
    <mergeCell ref="BS97:BU97"/>
    <mergeCell ref="BS96:BU96"/>
    <mergeCell ref="BV96:BX96"/>
    <mergeCell ref="BY96:CA96"/>
    <mergeCell ref="E97:AC97"/>
    <mergeCell ref="AL97:AN97"/>
    <mergeCell ref="AO97:AQ97"/>
    <mergeCell ref="AR97:AT97"/>
    <mergeCell ref="AU97:AW97"/>
    <mergeCell ref="AX97:AZ97"/>
    <mergeCell ref="BA97:BC97"/>
    <mergeCell ref="BA96:BC96"/>
    <mergeCell ref="BD96:BF96"/>
    <mergeCell ref="BG96:BI96"/>
    <mergeCell ref="BJ96:BL96"/>
    <mergeCell ref="BM96:BO96"/>
    <mergeCell ref="BP96:BR96"/>
    <mergeCell ref="E100:AC100"/>
    <mergeCell ref="AL100:AN100"/>
    <mergeCell ref="AO100:AQ100"/>
    <mergeCell ref="AR100:AT100"/>
    <mergeCell ref="AU100:AW100"/>
    <mergeCell ref="AX100:AZ100"/>
    <mergeCell ref="BJ99:BL99"/>
    <mergeCell ref="BM99:BO99"/>
    <mergeCell ref="BP99:BR99"/>
    <mergeCell ref="BS99:BU99"/>
    <mergeCell ref="BV99:BX99"/>
    <mergeCell ref="BY99:CA99"/>
    <mergeCell ref="BY98:CA98"/>
    <mergeCell ref="E99:AC99"/>
    <mergeCell ref="AL99:AN99"/>
    <mergeCell ref="AO99:AQ99"/>
    <mergeCell ref="AR99:AT99"/>
    <mergeCell ref="AU99:AW99"/>
    <mergeCell ref="AX99:AZ99"/>
    <mergeCell ref="BA99:BC99"/>
    <mergeCell ref="BD99:BF99"/>
    <mergeCell ref="BG99:BI99"/>
    <mergeCell ref="BG98:BI98"/>
    <mergeCell ref="BJ98:BL98"/>
    <mergeCell ref="BM98:BO98"/>
    <mergeCell ref="BP98:BR98"/>
    <mergeCell ref="BS98:BU98"/>
    <mergeCell ref="BV98:BX98"/>
    <mergeCell ref="BV101:BX101"/>
    <mergeCell ref="BY101:CA101"/>
    <mergeCell ref="E102:AC102"/>
    <mergeCell ref="AL102:AN102"/>
    <mergeCell ref="AO102:AQ102"/>
    <mergeCell ref="AR102:AT102"/>
    <mergeCell ref="AU102:AW102"/>
    <mergeCell ref="AX102:AZ102"/>
    <mergeCell ref="BA102:BC102"/>
    <mergeCell ref="BD102:BF102"/>
    <mergeCell ref="BD101:BF101"/>
    <mergeCell ref="BG101:BI101"/>
    <mergeCell ref="BJ101:BL101"/>
    <mergeCell ref="BM101:BO101"/>
    <mergeCell ref="BP101:BR101"/>
    <mergeCell ref="BS101:BU101"/>
    <mergeCell ref="BS100:BU100"/>
    <mergeCell ref="BV100:BX100"/>
    <mergeCell ref="BY100:CA100"/>
    <mergeCell ref="E101:AC101"/>
    <mergeCell ref="AL101:AN101"/>
    <mergeCell ref="AO101:AQ101"/>
    <mergeCell ref="AR101:AT101"/>
    <mergeCell ref="AU101:AW101"/>
    <mergeCell ref="AX101:AZ101"/>
    <mergeCell ref="BA101:BC101"/>
    <mergeCell ref="BA100:BC100"/>
    <mergeCell ref="BD100:BF100"/>
    <mergeCell ref="BG100:BI100"/>
    <mergeCell ref="BJ100:BL100"/>
    <mergeCell ref="BM100:BO100"/>
    <mergeCell ref="BP100:BR100"/>
    <mergeCell ref="E104:AC104"/>
    <mergeCell ref="AL104:AN104"/>
    <mergeCell ref="AO104:AQ104"/>
    <mergeCell ref="AR104:AT104"/>
    <mergeCell ref="AU104:AW104"/>
    <mergeCell ref="AX104:AZ104"/>
    <mergeCell ref="BJ103:BL103"/>
    <mergeCell ref="BM103:BO103"/>
    <mergeCell ref="BP103:BR103"/>
    <mergeCell ref="BS103:BU103"/>
    <mergeCell ref="BV103:BX103"/>
    <mergeCell ref="BY103:CA103"/>
    <mergeCell ref="BY102:CA102"/>
    <mergeCell ref="E103:AC103"/>
    <mergeCell ref="AL103:AN103"/>
    <mergeCell ref="AO103:AQ103"/>
    <mergeCell ref="AR103:AT103"/>
    <mergeCell ref="AU103:AW103"/>
    <mergeCell ref="AX103:AZ103"/>
    <mergeCell ref="BA103:BC103"/>
    <mergeCell ref="BD103:BF103"/>
    <mergeCell ref="BG103:BI103"/>
    <mergeCell ref="BG102:BI102"/>
    <mergeCell ref="BJ102:BL102"/>
    <mergeCell ref="BM102:BO102"/>
    <mergeCell ref="BP102:BR102"/>
    <mergeCell ref="BS102:BU102"/>
    <mergeCell ref="BV102:BX102"/>
    <mergeCell ref="BY105:CA105"/>
    <mergeCell ref="E106:AC106"/>
    <mergeCell ref="AL106:AN106"/>
    <mergeCell ref="AO106:AQ106"/>
    <mergeCell ref="AR106:AT106"/>
    <mergeCell ref="AU106:AW106"/>
    <mergeCell ref="AX106:AZ106"/>
    <mergeCell ref="BD106:BF106"/>
    <mergeCell ref="BG106:BI106"/>
    <mergeCell ref="BJ106:BL106"/>
    <mergeCell ref="BG105:BI105"/>
    <mergeCell ref="BJ105:BL105"/>
    <mergeCell ref="BM105:BO105"/>
    <mergeCell ref="BP105:BR105"/>
    <mergeCell ref="BS105:BU105"/>
    <mergeCell ref="BV105:BX105"/>
    <mergeCell ref="BS104:BU104"/>
    <mergeCell ref="BV104:BX104"/>
    <mergeCell ref="BY104:CA104"/>
    <mergeCell ref="E105:AC105"/>
    <mergeCell ref="AL105:AN105"/>
    <mergeCell ref="AO105:AQ105"/>
    <mergeCell ref="AR105:AT105"/>
    <mergeCell ref="AU105:AW105"/>
    <mergeCell ref="AX105:AZ105"/>
    <mergeCell ref="BD105:BF105"/>
    <mergeCell ref="BA104:BC104"/>
    <mergeCell ref="BD104:BF104"/>
    <mergeCell ref="BG104:BI104"/>
    <mergeCell ref="BJ104:BL104"/>
    <mergeCell ref="BM104:BO104"/>
    <mergeCell ref="BP104:BR104"/>
    <mergeCell ref="BP107:BR107"/>
    <mergeCell ref="BS107:BU107"/>
    <mergeCell ref="BV107:BX107"/>
    <mergeCell ref="BY107:CA107"/>
    <mergeCell ref="E108:AC108"/>
    <mergeCell ref="AL108:AN108"/>
    <mergeCell ref="AO108:AQ108"/>
    <mergeCell ref="AR108:AT108"/>
    <mergeCell ref="AU108:AW108"/>
    <mergeCell ref="AX108:AZ108"/>
    <mergeCell ref="AX107:AZ107"/>
    <mergeCell ref="BA107:BC107"/>
    <mergeCell ref="BD107:BF107"/>
    <mergeCell ref="BG107:BI107"/>
    <mergeCell ref="BJ107:BL107"/>
    <mergeCell ref="BM107:BO107"/>
    <mergeCell ref="BM106:BO106"/>
    <mergeCell ref="BP106:BR106"/>
    <mergeCell ref="BS106:BU106"/>
    <mergeCell ref="BV106:BX106"/>
    <mergeCell ref="BY106:CA106"/>
    <mergeCell ref="E107:AC107"/>
    <mergeCell ref="AL107:AN107"/>
    <mergeCell ref="AO107:AQ107"/>
    <mergeCell ref="AR107:AT107"/>
    <mergeCell ref="AU107:AW107"/>
    <mergeCell ref="BV109:BX109"/>
    <mergeCell ref="BY109:CA109"/>
    <mergeCell ref="E110:AC110"/>
    <mergeCell ref="AL110:AN110"/>
    <mergeCell ref="AO110:AQ110"/>
    <mergeCell ref="AR110:AT110"/>
    <mergeCell ref="AU110:AW110"/>
    <mergeCell ref="AX110:AZ110"/>
    <mergeCell ref="BA110:BC110"/>
    <mergeCell ref="BD110:BF110"/>
    <mergeCell ref="BD109:BF109"/>
    <mergeCell ref="BG109:BI109"/>
    <mergeCell ref="BJ109:BL109"/>
    <mergeCell ref="BM109:BO109"/>
    <mergeCell ref="BP109:BR109"/>
    <mergeCell ref="BS109:BU109"/>
    <mergeCell ref="BS108:BU108"/>
    <mergeCell ref="BV108:BX108"/>
    <mergeCell ref="BY108:CA108"/>
    <mergeCell ref="E109:AC109"/>
    <mergeCell ref="AL109:AN109"/>
    <mergeCell ref="AO109:AQ109"/>
    <mergeCell ref="AR109:AT109"/>
    <mergeCell ref="AU109:AW109"/>
    <mergeCell ref="AX109:AZ109"/>
    <mergeCell ref="BA109:BC109"/>
    <mergeCell ref="BA108:BC108"/>
    <mergeCell ref="BD108:BF108"/>
    <mergeCell ref="BG108:BI108"/>
    <mergeCell ref="BJ108:BL108"/>
    <mergeCell ref="BM108:BO108"/>
    <mergeCell ref="BP108:BR108"/>
    <mergeCell ref="E112:AC112"/>
    <mergeCell ref="AL112:AN112"/>
    <mergeCell ref="AO112:AQ112"/>
    <mergeCell ref="AR112:AT112"/>
    <mergeCell ref="AU112:AW112"/>
    <mergeCell ref="AX112:AZ112"/>
    <mergeCell ref="BJ111:BL111"/>
    <mergeCell ref="BM111:BO111"/>
    <mergeCell ref="BP111:BR111"/>
    <mergeCell ref="BS111:BU111"/>
    <mergeCell ref="BV111:BX111"/>
    <mergeCell ref="BY111:CA111"/>
    <mergeCell ref="BY110:CA110"/>
    <mergeCell ref="E111:AC111"/>
    <mergeCell ref="AL111:AN111"/>
    <mergeCell ref="AO111:AQ111"/>
    <mergeCell ref="AR111:AT111"/>
    <mergeCell ref="AU111:AW111"/>
    <mergeCell ref="AX111:AZ111"/>
    <mergeCell ref="BA111:BC111"/>
    <mergeCell ref="BD111:BF111"/>
    <mergeCell ref="BG111:BI111"/>
    <mergeCell ref="BG110:BI110"/>
    <mergeCell ref="BJ110:BL110"/>
    <mergeCell ref="BM110:BO110"/>
    <mergeCell ref="BP110:BR110"/>
    <mergeCell ref="BS110:BU110"/>
    <mergeCell ref="BV110:BX110"/>
    <mergeCell ref="BV113:BX113"/>
    <mergeCell ref="BY113:CA113"/>
    <mergeCell ref="E114:AC114"/>
    <mergeCell ref="AL114:AN114"/>
    <mergeCell ref="AO114:AQ114"/>
    <mergeCell ref="AR114:AT114"/>
    <mergeCell ref="AU114:AW114"/>
    <mergeCell ref="AX114:AZ114"/>
    <mergeCell ref="BA114:BC114"/>
    <mergeCell ref="BD114:BF114"/>
    <mergeCell ref="BD113:BF113"/>
    <mergeCell ref="BG113:BI113"/>
    <mergeCell ref="BJ113:BL113"/>
    <mergeCell ref="BM113:BO113"/>
    <mergeCell ref="BP113:BR113"/>
    <mergeCell ref="BS113:BU113"/>
    <mergeCell ref="BS112:BU112"/>
    <mergeCell ref="BV112:BX112"/>
    <mergeCell ref="BY112:CA112"/>
    <mergeCell ref="E113:AB113"/>
    <mergeCell ref="AL113:AN113"/>
    <mergeCell ref="AO113:AQ113"/>
    <mergeCell ref="AR113:AT113"/>
    <mergeCell ref="AU113:AW113"/>
    <mergeCell ref="AX113:AZ113"/>
    <mergeCell ref="BA113:BC113"/>
    <mergeCell ref="BA112:BC112"/>
    <mergeCell ref="BD112:BF112"/>
    <mergeCell ref="BG112:BI112"/>
    <mergeCell ref="BJ112:BL112"/>
    <mergeCell ref="BM112:BO112"/>
    <mergeCell ref="BP112:BR112"/>
    <mergeCell ref="BY115:CA115"/>
    <mergeCell ref="E116:AC116"/>
    <mergeCell ref="AD116:AK116"/>
    <mergeCell ref="AL116:AN116"/>
    <mergeCell ref="AO116:AQ116"/>
    <mergeCell ref="AR116:AT116"/>
    <mergeCell ref="AU116:AW116"/>
    <mergeCell ref="AX116:AZ116"/>
    <mergeCell ref="BA116:BC116"/>
    <mergeCell ref="BD116:BF116"/>
    <mergeCell ref="BG115:BI115"/>
    <mergeCell ref="BJ115:BL115"/>
    <mergeCell ref="BM115:BO115"/>
    <mergeCell ref="BP115:BR115"/>
    <mergeCell ref="BS115:BU115"/>
    <mergeCell ref="BV115:BX115"/>
    <mergeCell ref="BY114:CA114"/>
    <mergeCell ref="E115:AC115"/>
    <mergeCell ref="AD115:AK115"/>
    <mergeCell ref="AL115:AN115"/>
    <mergeCell ref="AO115:AQ115"/>
    <mergeCell ref="AR115:AT115"/>
    <mergeCell ref="AU115:AW115"/>
    <mergeCell ref="AX115:AZ115"/>
    <mergeCell ref="BA115:BC115"/>
    <mergeCell ref="BD115:BF115"/>
    <mergeCell ref="BG114:BI114"/>
    <mergeCell ref="BJ114:BL114"/>
    <mergeCell ref="BM114:BO114"/>
    <mergeCell ref="BP114:BR114"/>
    <mergeCell ref="BS114:BU114"/>
    <mergeCell ref="BV114:BX114"/>
    <mergeCell ref="E118:AC118"/>
    <mergeCell ref="AL118:AN118"/>
    <mergeCell ref="AO118:AQ118"/>
    <mergeCell ref="AR118:AT118"/>
    <mergeCell ref="AU118:AW118"/>
    <mergeCell ref="AX118:AZ118"/>
    <mergeCell ref="BJ117:BL117"/>
    <mergeCell ref="BM117:BO117"/>
    <mergeCell ref="BP117:BR117"/>
    <mergeCell ref="BS117:BU117"/>
    <mergeCell ref="BV117:BX117"/>
    <mergeCell ref="BY117:CA117"/>
    <mergeCell ref="BY116:CA116"/>
    <mergeCell ref="E117:AC117"/>
    <mergeCell ref="AL117:AN117"/>
    <mergeCell ref="AO117:AQ117"/>
    <mergeCell ref="AR117:AT117"/>
    <mergeCell ref="AU117:AW117"/>
    <mergeCell ref="AX117:AZ117"/>
    <mergeCell ref="BA117:BC117"/>
    <mergeCell ref="BD117:BF117"/>
    <mergeCell ref="BG117:BI117"/>
    <mergeCell ref="BG116:BI116"/>
    <mergeCell ref="BJ116:BL116"/>
    <mergeCell ref="BM116:BO116"/>
    <mergeCell ref="BP116:BR116"/>
    <mergeCell ref="BS116:BU116"/>
    <mergeCell ref="BV116:BX116"/>
    <mergeCell ref="BV119:BX119"/>
    <mergeCell ref="BY119:CA119"/>
    <mergeCell ref="E120:AC120"/>
    <mergeCell ref="AL120:AN120"/>
    <mergeCell ref="AO120:AQ120"/>
    <mergeCell ref="AR120:AT120"/>
    <mergeCell ref="AU120:AW120"/>
    <mergeCell ref="AX120:AZ120"/>
    <mergeCell ref="BA120:BC120"/>
    <mergeCell ref="BD120:BF120"/>
    <mergeCell ref="BD119:BF119"/>
    <mergeCell ref="BG119:BI119"/>
    <mergeCell ref="BJ119:BL119"/>
    <mergeCell ref="BM119:BO119"/>
    <mergeCell ref="BP119:BR119"/>
    <mergeCell ref="BS119:BU119"/>
    <mergeCell ref="BS118:BU118"/>
    <mergeCell ref="BV118:BX118"/>
    <mergeCell ref="BY118:CA118"/>
    <mergeCell ref="E119:AC119"/>
    <mergeCell ref="AL119:AN119"/>
    <mergeCell ref="AO119:AQ119"/>
    <mergeCell ref="AR119:AT119"/>
    <mergeCell ref="AU119:AW119"/>
    <mergeCell ref="AX119:AZ119"/>
    <mergeCell ref="BA119:BC119"/>
    <mergeCell ref="BA118:BC118"/>
    <mergeCell ref="BD118:BF118"/>
    <mergeCell ref="BG118:BI118"/>
    <mergeCell ref="BJ118:BL118"/>
    <mergeCell ref="BM118:BO118"/>
    <mergeCell ref="BP118:BR118"/>
    <mergeCell ref="E122:AC122"/>
    <mergeCell ref="AL122:AN122"/>
    <mergeCell ref="AO122:AQ122"/>
    <mergeCell ref="AR122:AT122"/>
    <mergeCell ref="AU122:AW122"/>
    <mergeCell ref="AX122:AZ122"/>
    <mergeCell ref="BJ121:BL121"/>
    <mergeCell ref="BM121:BO121"/>
    <mergeCell ref="BP121:BR121"/>
    <mergeCell ref="BS121:BU121"/>
    <mergeCell ref="BV121:BX121"/>
    <mergeCell ref="BY121:CA121"/>
    <mergeCell ref="BY120:CA120"/>
    <mergeCell ref="E121:AC121"/>
    <mergeCell ref="AL121:AN121"/>
    <mergeCell ref="AO121:AQ121"/>
    <mergeCell ref="AR121:AT121"/>
    <mergeCell ref="AU121:AW121"/>
    <mergeCell ref="AX121:AZ121"/>
    <mergeCell ref="BA121:BC121"/>
    <mergeCell ref="BD121:BF121"/>
    <mergeCell ref="BG121:BI121"/>
    <mergeCell ref="BG120:BI120"/>
    <mergeCell ref="BJ120:BL120"/>
    <mergeCell ref="BM120:BO120"/>
    <mergeCell ref="BP120:BR120"/>
    <mergeCell ref="BS120:BU120"/>
    <mergeCell ref="BV120:BX120"/>
    <mergeCell ref="BV123:BX123"/>
    <mergeCell ref="BY123:CA123"/>
    <mergeCell ref="E124:AC124"/>
    <mergeCell ref="AL124:AN124"/>
    <mergeCell ref="AO124:AQ124"/>
    <mergeCell ref="AR124:AT124"/>
    <mergeCell ref="AU124:AW124"/>
    <mergeCell ref="AX124:AZ124"/>
    <mergeCell ref="BA124:BC124"/>
    <mergeCell ref="BD124:BF124"/>
    <mergeCell ref="BD123:BF123"/>
    <mergeCell ref="BG123:BI123"/>
    <mergeCell ref="BJ123:BL123"/>
    <mergeCell ref="BM123:BO123"/>
    <mergeCell ref="BP123:BR123"/>
    <mergeCell ref="BS123:BU123"/>
    <mergeCell ref="BS122:BU122"/>
    <mergeCell ref="BV122:BX122"/>
    <mergeCell ref="BY122:CA122"/>
    <mergeCell ref="E123:AC123"/>
    <mergeCell ref="AL123:AN123"/>
    <mergeCell ref="AO123:AQ123"/>
    <mergeCell ref="AR123:AT123"/>
    <mergeCell ref="AU123:AW123"/>
    <mergeCell ref="AX123:AZ123"/>
    <mergeCell ref="BA123:BC123"/>
    <mergeCell ref="BA122:BC122"/>
    <mergeCell ref="BD122:BF122"/>
    <mergeCell ref="BG122:BI122"/>
    <mergeCell ref="BJ122:BL122"/>
    <mergeCell ref="BM122:BO122"/>
    <mergeCell ref="BP122:BR122"/>
    <mergeCell ref="E126:AC126"/>
    <mergeCell ref="AL126:AN126"/>
    <mergeCell ref="AO126:AQ126"/>
    <mergeCell ref="AR126:AT126"/>
    <mergeCell ref="AU126:AW126"/>
    <mergeCell ref="AX126:AZ126"/>
    <mergeCell ref="BJ125:BL125"/>
    <mergeCell ref="BM125:BO125"/>
    <mergeCell ref="BP125:BR125"/>
    <mergeCell ref="BS125:BU125"/>
    <mergeCell ref="BV125:BX125"/>
    <mergeCell ref="BY125:CA125"/>
    <mergeCell ref="BY124:CA124"/>
    <mergeCell ref="E125:AC125"/>
    <mergeCell ref="AL125:AN125"/>
    <mergeCell ref="AO125:AQ125"/>
    <mergeCell ref="AR125:AT125"/>
    <mergeCell ref="AU125:AW125"/>
    <mergeCell ref="AX125:AZ125"/>
    <mergeCell ref="BA125:BC125"/>
    <mergeCell ref="BD125:BF125"/>
    <mergeCell ref="BG125:BI125"/>
    <mergeCell ref="BG124:BI124"/>
    <mergeCell ref="BJ124:BL124"/>
    <mergeCell ref="BM124:BO124"/>
    <mergeCell ref="BP124:BR124"/>
    <mergeCell ref="BS124:BU124"/>
    <mergeCell ref="BV124:BX124"/>
    <mergeCell ref="BV127:BX127"/>
    <mergeCell ref="BY127:CA127"/>
    <mergeCell ref="E128:AC128"/>
    <mergeCell ref="AL128:AN128"/>
    <mergeCell ref="AO128:AQ128"/>
    <mergeCell ref="AR128:AT128"/>
    <mergeCell ref="AU128:AW128"/>
    <mergeCell ref="AX128:AZ128"/>
    <mergeCell ref="BA128:BC128"/>
    <mergeCell ref="BD128:BF128"/>
    <mergeCell ref="BD127:BF127"/>
    <mergeCell ref="BG127:BI127"/>
    <mergeCell ref="BJ127:BL127"/>
    <mergeCell ref="BM127:BO127"/>
    <mergeCell ref="BP127:BR127"/>
    <mergeCell ref="BS127:BU127"/>
    <mergeCell ref="BS126:BU126"/>
    <mergeCell ref="BV126:BX126"/>
    <mergeCell ref="BY126:CA126"/>
    <mergeCell ref="E127:AC127"/>
    <mergeCell ref="AL127:AN127"/>
    <mergeCell ref="AO127:AQ127"/>
    <mergeCell ref="AR127:AT127"/>
    <mergeCell ref="AU127:AW127"/>
    <mergeCell ref="AX127:AZ127"/>
    <mergeCell ref="BA127:BC127"/>
    <mergeCell ref="BA126:BC126"/>
    <mergeCell ref="BD126:BF126"/>
    <mergeCell ref="BG126:BI126"/>
    <mergeCell ref="BJ126:BL126"/>
    <mergeCell ref="BM126:BO126"/>
    <mergeCell ref="BP126:BR126"/>
    <mergeCell ref="E130:AC130"/>
    <mergeCell ref="AL130:AN130"/>
    <mergeCell ref="AO130:AQ130"/>
    <mergeCell ref="AR130:AT130"/>
    <mergeCell ref="AU130:AW130"/>
    <mergeCell ref="AX130:AZ130"/>
    <mergeCell ref="BJ129:BL129"/>
    <mergeCell ref="BM129:BO129"/>
    <mergeCell ref="BP129:BR129"/>
    <mergeCell ref="BS129:BU129"/>
    <mergeCell ref="BV129:BX129"/>
    <mergeCell ref="BY129:CA129"/>
    <mergeCell ref="BY128:CA128"/>
    <mergeCell ref="E129:AC129"/>
    <mergeCell ref="AL129:AN129"/>
    <mergeCell ref="AO129:AQ129"/>
    <mergeCell ref="AR129:AT129"/>
    <mergeCell ref="AU129:AW129"/>
    <mergeCell ref="AX129:AZ129"/>
    <mergeCell ref="BA129:BC129"/>
    <mergeCell ref="BD129:BF129"/>
    <mergeCell ref="BG129:BI129"/>
    <mergeCell ref="BG128:BI128"/>
    <mergeCell ref="BJ128:BL128"/>
    <mergeCell ref="BM128:BO128"/>
    <mergeCell ref="BP128:BR128"/>
    <mergeCell ref="BS128:BU128"/>
    <mergeCell ref="BV128:BX128"/>
    <mergeCell ref="BV131:BX131"/>
    <mergeCell ref="BY131:CA131"/>
    <mergeCell ref="E132:AC132"/>
    <mergeCell ref="AL132:AN132"/>
    <mergeCell ref="AO132:AQ132"/>
    <mergeCell ref="AR132:AT132"/>
    <mergeCell ref="AU132:AW132"/>
    <mergeCell ref="AX132:AZ132"/>
    <mergeCell ref="BA132:BC132"/>
    <mergeCell ref="BD132:BF132"/>
    <mergeCell ref="BD131:BF131"/>
    <mergeCell ref="BG131:BI131"/>
    <mergeCell ref="BJ131:BL131"/>
    <mergeCell ref="BM131:BO131"/>
    <mergeCell ref="BP131:BR131"/>
    <mergeCell ref="BS131:BU131"/>
    <mergeCell ref="BS130:BU130"/>
    <mergeCell ref="BV130:BX130"/>
    <mergeCell ref="BY130:CA130"/>
    <mergeCell ref="E131:AC131"/>
    <mergeCell ref="AL131:AN131"/>
    <mergeCell ref="AO131:AQ131"/>
    <mergeCell ref="AR131:AT131"/>
    <mergeCell ref="AU131:AW131"/>
    <mergeCell ref="AX131:AZ131"/>
    <mergeCell ref="BA131:BC131"/>
    <mergeCell ref="BA130:BC130"/>
    <mergeCell ref="BD130:BF130"/>
    <mergeCell ref="BG130:BI130"/>
    <mergeCell ref="BJ130:BL130"/>
    <mergeCell ref="BM130:BO130"/>
    <mergeCell ref="BP130:BR130"/>
    <mergeCell ref="BY133:CA133"/>
    <mergeCell ref="E134:AC134"/>
    <mergeCell ref="AD134:AK134"/>
    <mergeCell ref="AL134:AN134"/>
    <mergeCell ref="AO134:AQ134"/>
    <mergeCell ref="AR134:AT134"/>
    <mergeCell ref="AU134:AW134"/>
    <mergeCell ref="AX134:AZ134"/>
    <mergeCell ref="BA134:BC134"/>
    <mergeCell ref="BD134:BF134"/>
    <mergeCell ref="BG133:BI133"/>
    <mergeCell ref="BJ133:BL133"/>
    <mergeCell ref="BM133:BO133"/>
    <mergeCell ref="BP133:BR133"/>
    <mergeCell ref="BS133:BU133"/>
    <mergeCell ref="BV133:BX133"/>
    <mergeCell ref="BY132:CA132"/>
    <mergeCell ref="E133:AC133"/>
    <mergeCell ref="AD133:AK133"/>
    <mergeCell ref="AL133:AN133"/>
    <mergeCell ref="AO133:AQ133"/>
    <mergeCell ref="AR133:AT133"/>
    <mergeCell ref="AU133:AW133"/>
    <mergeCell ref="AX133:AZ133"/>
    <mergeCell ref="BA133:BC133"/>
    <mergeCell ref="BD133:BF133"/>
    <mergeCell ref="BG132:BI132"/>
    <mergeCell ref="BJ132:BL132"/>
    <mergeCell ref="BM132:BO132"/>
    <mergeCell ref="BP132:BR132"/>
    <mergeCell ref="BS132:BU132"/>
    <mergeCell ref="BV132:BX132"/>
    <mergeCell ref="BJ135:BL135"/>
    <mergeCell ref="BM135:BO135"/>
    <mergeCell ref="BP135:BR135"/>
    <mergeCell ref="BS135:BU135"/>
    <mergeCell ref="BV135:BX135"/>
    <mergeCell ref="BY135:CA135"/>
    <mergeCell ref="BY134:CA134"/>
    <mergeCell ref="E135:AC135"/>
    <mergeCell ref="AL135:AN135"/>
    <mergeCell ref="AO135:AQ135"/>
    <mergeCell ref="AR135:AT135"/>
    <mergeCell ref="AU135:AW135"/>
    <mergeCell ref="AX135:AZ135"/>
    <mergeCell ref="BA135:BC135"/>
    <mergeCell ref="BD135:BF135"/>
    <mergeCell ref="BG135:BI135"/>
    <mergeCell ref="BG134:BI134"/>
    <mergeCell ref="BJ134:BL134"/>
    <mergeCell ref="BM134:BO134"/>
    <mergeCell ref="BP134:BR134"/>
    <mergeCell ref="BS134:BU134"/>
    <mergeCell ref="BV134:BX134"/>
    <mergeCell ref="D137:D140"/>
    <mergeCell ref="E137:AC137"/>
    <mergeCell ref="AL137:AN137"/>
    <mergeCell ref="AO137:AQ137"/>
    <mergeCell ref="AR137:AT137"/>
    <mergeCell ref="AU137:AW137"/>
    <mergeCell ref="AX137:AZ137"/>
    <mergeCell ref="BA136:BC136"/>
    <mergeCell ref="BD136:BF136"/>
    <mergeCell ref="BG136:BI136"/>
    <mergeCell ref="BJ136:BL136"/>
    <mergeCell ref="BM136:BO136"/>
    <mergeCell ref="BP136:BR136"/>
    <mergeCell ref="E136:AC136"/>
    <mergeCell ref="AL136:AN136"/>
    <mergeCell ref="AO136:AQ136"/>
    <mergeCell ref="AR136:AT136"/>
    <mergeCell ref="AU136:AW136"/>
    <mergeCell ref="AX136:AZ136"/>
    <mergeCell ref="E139:AC139"/>
    <mergeCell ref="AL139:AN139"/>
    <mergeCell ref="AO139:AQ139"/>
    <mergeCell ref="AR139:AT139"/>
    <mergeCell ref="AU139:AW139"/>
    <mergeCell ref="AX139:AZ139"/>
    <mergeCell ref="BA139:BC139"/>
    <mergeCell ref="BD139:BF139"/>
    <mergeCell ref="BS137:BU137"/>
    <mergeCell ref="BV137:BX137"/>
    <mergeCell ref="BY137:CA137"/>
    <mergeCell ref="E138:AC138"/>
    <mergeCell ref="AL138:AN138"/>
    <mergeCell ref="AO138:AQ138"/>
    <mergeCell ref="AR138:AT138"/>
    <mergeCell ref="AU138:AW138"/>
    <mergeCell ref="AX138:AZ138"/>
    <mergeCell ref="BA138:BC138"/>
    <mergeCell ref="BA137:BC137"/>
    <mergeCell ref="BD137:BF137"/>
    <mergeCell ref="BG137:BI137"/>
    <mergeCell ref="BJ137:BL137"/>
    <mergeCell ref="BM137:BO137"/>
    <mergeCell ref="BP137:BR137"/>
    <mergeCell ref="BS136:BU136"/>
    <mergeCell ref="BV136:BX136"/>
    <mergeCell ref="BY136:CA136"/>
    <mergeCell ref="BV138:BX138"/>
    <mergeCell ref="BY138:CA138"/>
    <mergeCell ref="BY139:CA139"/>
    <mergeCell ref="E140:AC140"/>
    <mergeCell ref="AL140:AN140"/>
    <mergeCell ref="AO140:AQ140"/>
    <mergeCell ref="AR140:AT140"/>
    <mergeCell ref="AU140:AW140"/>
    <mergeCell ref="AX140:AZ140"/>
    <mergeCell ref="BA140:BC140"/>
    <mergeCell ref="BD140:BF140"/>
    <mergeCell ref="BG140:BI140"/>
    <mergeCell ref="BG139:BI139"/>
    <mergeCell ref="BJ139:BL139"/>
    <mergeCell ref="BM139:BO139"/>
    <mergeCell ref="BP139:BR139"/>
    <mergeCell ref="BS139:BU139"/>
    <mergeCell ref="BV139:BX139"/>
    <mergeCell ref="BD138:BF138"/>
    <mergeCell ref="BG138:BI138"/>
    <mergeCell ref="BJ138:BL138"/>
    <mergeCell ref="BM138:BO138"/>
    <mergeCell ref="BP138:BR138"/>
    <mergeCell ref="BS138:BU138"/>
    <mergeCell ref="BP141:BR141"/>
    <mergeCell ref="BS141:BU141"/>
    <mergeCell ref="BV141:BX141"/>
    <mergeCell ref="BY141:CA141"/>
    <mergeCell ref="AX141:AZ141"/>
    <mergeCell ref="BA141:BC141"/>
    <mergeCell ref="BD141:BF141"/>
    <mergeCell ref="BG141:BI141"/>
    <mergeCell ref="BJ141:BL141"/>
    <mergeCell ref="BM141:BO141"/>
    <mergeCell ref="E141:AC141"/>
    <mergeCell ref="AD141:AK141"/>
    <mergeCell ref="AL141:AN141"/>
    <mergeCell ref="AO141:AQ141"/>
    <mergeCell ref="AR141:AT141"/>
    <mergeCell ref="AU141:AW141"/>
    <mergeCell ref="BJ140:BL140"/>
    <mergeCell ref="BM140:BO140"/>
    <mergeCell ref="BP140:BR140"/>
    <mergeCell ref="BS140:BU140"/>
    <mergeCell ref="BV140:BX140"/>
    <mergeCell ref="BY140:CA140"/>
    <mergeCell ref="BP142:BR142"/>
    <mergeCell ref="BS142:BU142"/>
    <mergeCell ref="BV142:BX142"/>
    <mergeCell ref="BY142:CA142"/>
    <mergeCell ref="BD143:BI143"/>
    <mergeCell ref="BJ143:BO143"/>
    <mergeCell ref="BP143:BU143"/>
    <mergeCell ref="BV143:CA143"/>
    <mergeCell ref="AX142:AZ143"/>
    <mergeCell ref="BA142:BC143"/>
    <mergeCell ref="BD142:BF142"/>
    <mergeCell ref="BG142:BI142"/>
    <mergeCell ref="BJ142:BL142"/>
    <mergeCell ref="BM142:BO142"/>
    <mergeCell ref="D142:AC143"/>
    <mergeCell ref="AD142:AK143"/>
    <mergeCell ref="AL142:AN143"/>
    <mergeCell ref="AO142:AQ143"/>
    <mergeCell ref="AR142:AT143"/>
    <mergeCell ref="AU142:AW143"/>
    <mergeCell ref="BV144:BX144"/>
    <mergeCell ref="BY144:CA144"/>
    <mergeCell ref="E145:AC145"/>
    <mergeCell ref="AD145:AK145"/>
    <mergeCell ref="AL145:AN145"/>
    <mergeCell ref="AO145:AQ145"/>
    <mergeCell ref="AR145:AT145"/>
    <mergeCell ref="AU145:AW145"/>
    <mergeCell ref="AX145:AZ145"/>
    <mergeCell ref="BA145:BC145"/>
    <mergeCell ref="BD144:BF144"/>
    <mergeCell ref="BG144:BI144"/>
    <mergeCell ref="BJ144:BL144"/>
    <mergeCell ref="BM144:BO144"/>
    <mergeCell ref="BP144:BR144"/>
    <mergeCell ref="BS144:BU144"/>
    <mergeCell ref="E144:AC144"/>
    <mergeCell ref="AD144:AK144"/>
    <mergeCell ref="AL144:AN144"/>
    <mergeCell ref="AO144:AQ144"/>
    <mergeCell ref="AR144:AT144"/>
    <mergeCell ref="AU144:AW144"/>
    <mergeCell ref="AX144:AZ144"/>
    <mergeCell ref="BA144:BC144"/>
    <mergeCell ref="BV146:BX146"/>
    <mergeCell ref="BY146:CA146"/>
    <mergeCell ref="E147:AC147"/>
    <mergeCell ref="AD147:AK147"/>
    <mergeCell ref="AL147:AN147"/>
    <mergeCell ref="AO147:AQ147"/>
    <mergeCell ref="AR147:AT147"/>
    <mergeCell ref="AU147:AW147"/>
    <mergeCell ref="AX147:AZ147"/>
    <mergeCell ref="BA147:BC147"/>
    <mergeCell ref="BD146:BF146"/>
    <mergeCell ref="BG146:BI146"/>
    <mergeCell ref="BJ146:BL146"/>
    <mergeCell ref="BM146:BO146"/>
    <mergeCell ref="BP146:BR146"/>
    <mergeCell ref="BS146:BU146"/>
    <mergeCell ref="BV145:BX145"/>
    <mergeCell ref="BY145:CA145"/>
    <mergeCell ref="E146:AC146"/>
    <mergeCell ref="AD146:AK146"/>
    <mergeCell ref="AL146:AN146"/>
    <mergeCell ref="AO146:AQ146"/>
    <mergeCell ref="AR146:AT146"/>
    <mergeCell ref="AU146:AW146"/>
    <mergeCell ref="AX146:AZ146"/>
    <mergeCell ref="BA146:BC146"/>
    <mergeCell ref="BD145:BF145"/>
    <mergeCell ref="BG145:BI145"/>
    <mergeCell ref="BJ145:BL145"/>
    <mergeCell ref="BM145:BO145"/>
    <mergeCell ref="BP145:BR145"/>
    <mergeCell ref="BS145:BU145"/>
    <mergeCell ref="BS149:BU152"/>
    <mergeCell ref="BV148:BX148"/>
    <mergeCell ref="BY148:CA148"/>
    <mergeCell ref="BD148:BF148"/>
    <mergeCell ref="BG148:BI148"/>
    <mergeCell ref="BJ148:BL148"/>
    <mergeCell ref="BM148:BO148"/>
    <mergeCell ref="BP148:BR148"/>
    <mergeCell ref="BS148:BU148"/>
    <mergeCell ref="BV147:BX147"/>
    <mergeCell ref="BY147:CA147"/>
    <mergeCell ref="E148:AC148"/>
    <mergeCell ref="AD148:AK148"/>
    <mergeCell ref="AL148:AN148"/>
    <mergeCell ref="AO148:AQ148"/>
    <mergeCell ref="AR148:AT148"/>
    <mergeCell ref="AU148:AW148"/>
    <mergeCell ref="AX148:AZ148"/>
    <mergeCell ref="BA148:BC148"/>
    <mergeCell ref="BD147:BF147"/>
    <mergeCell ref="BG147:BI147"/>
    <mergeCell ref="BJ147:BL147"/>
    <mergeCell ref="BM147:BO147"/>
    <mergeCell ref="BP147:BR147"/>
    <mergeCell ref="BS147:BU147"/>
    <mergeCell ref="BP157:BR157"/>
    <mergeCell ref="BV156:BX156"/>
    <mergeCell ref="BY156:CA156"/>
    <mergeCell ref="BS153:BU153"/>
    <mergeCell ref="BV153:BX153"/>
    <mergeCell ref="BY153:CA153"/>
    <mergeCell ref="D154:AK154"/>
    <mergeCell ref="BD154:BF154"/>
    <mergeCell ref="BG154:BI154"/>
    <mergeCell ref="BJ154:BL154"/>
    <mergeCell ref="BM154:BO154"/>
    <mergeCell ref="BP154:BR154"/>
    <mergeCell ref="BS154:BU154"/>
    <mergeCell ref="BV149:BX152"/>
    <mergeCell ref="BY149:CA152"/>
    <mergeCell ref="D151:AK151"/>
    <mergeCell ref="D152:AK152"/>
    <mergeCell ref="D153:AK153"/>
    <mergeCell ref="BD153:BF153"/>
    <mergeCell ref="BG153:BI153"/>
    <mergeCell ref="BJ153:BL153"/>
    <mergeCell ref="BM153:BO153"/>
    <mergeCell ref="BP153:BR153"/>
    <mergeCell ref="AL153:BC153"/>
    <mergeCell ref="AL154:BC154"/>
    <mergeCell ref="D149:AK150"/>
    <mergeCell ref="AL149:BC152"/>
    <mergeCell ref="BD149:BF152"/>
    <mergeCell ref="BG149:BI152"/>
    <mergeCell ref="BJ149:BL152"/>
    <mergeCell ref="BM149:BO152"/>
    <mergeCell ref="BP149:BR152"/>
    <mergeCell ref="CC156:CC157"/>
    <mergeCell ref="CD156:CD157"/>
    <mergeCell ref="CE156:CE157"/>
    <mergeCell ref="CF156:CF157"/>
    <mergeCell ref="BV155:BX155"/>
    <mergeCell ref="BY155:CA155"/>
    <mergeCell ref="D156:AK157"/>
    <mergeCell ref="AL156:BC156"/>
    <mergeCell ref="BD156:BF156"/>
    <mergeCell ref="BG156:BI156"/>
    <mergeCell ref="BJ156:BL156"/>
    <mergeCell ref="BM156:BO156"/>
    <mergeCell ref="BP156:BR156"/>
    <mergeCell ref="BS156:BU156"/>
    <mergeCell ref="BV154:BX154"/>
    <mergeCell ref="BY154:CA154"/>
    <mergeCell ref="D155:AK155"/>
    <mergeCell ref="AL155:BC155"/>
    <mergeCell ref="BD155:BF155"/>
    <mergeCell ref="BG155:BI155"/>
    <mergeCell ref="BJ155:BL155"/>
    <mergeCell ref="BM155:BO155"/>
    <mergeCell ref="BP155:BR155"/>
    <mergeCell ref="BS155:BU155"/>
    <mergeCell ref="BS157:BU157"/>
    <mergeCell ref="BV157:BX157"/>
    <mergeCell ref="BY157:CA157"/>
    <mergeCell ref="AL157:BC157"/>
    <mergeCell ref="BD157:BF157"/>
    <mergeCell ref="BG157:BI157"/>
    <mergeCell ref="BJ157:BL157"/>
    <mergeCell ref="BM157:BO157"/>
  </mergeCells>
  <conditionalFormatting sqref="BM139 BP139 BM137:BX138 BM140:BX140 BS139 BV139">
    <cfRule type="cellIs" dxfId="0" priority="1" stopIfTrue="1" operator="equal">
      <formula>0</formula>
    </cfRule>
  </conditionalFormatting>
  <pageMargins left="1.1811023622047245" right="0" top="0.98425196850393704" bottom="0" header="0.51181102362204722" footer="0.51181102362204722"/>
  <pageSetup paperSize="8" scale="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94" workbookViewId="0">
      <selection activeCell="P103" sqref="P103"/>
    </sheetView>
  </sheetViews>
  <sheetFormatPr defaultRowHeight="1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Пояснительная записка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2017-10-24T19:38:20Z</dcterms:modified>
</cp:coreProperties>
</file>