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65" windowWidth="14805" windowHeight="7350" tabRatio="826" activeTab="1"/>
  </bookViews>
  <sheets>
    <sheet name="Учебный план" sheetId="1" r:id="rId1"/>
    <sheet name="Пояснительная записка" sheetId="10" r:id="rId2"/>
  </sheets>
  <calcPr calcId="152511"/>
</workbook>
</file>

<file path=xl/calcChain.xml><?xml version="1.0" encoding="utf-8"?>
<calcChain xmlns="http://schemas.openxmlformats.org/spreadsheetml/2006/main">
  <c r="BD137" i="1" l="1"/>
  <c r="BY137" i="1"/>
  <c r="BV137" i="1"/>
  <c r="BS137" i="1"/>
  <c r="BP137" i="1"/>
  <c r="BM137" i="1"/>
  <c r="BJ137" i="1"/>
  <c r="BG137" i="1"/>
  <c r="BY136" i="1"/>
  <c r="BV136" i="1"/>
  <c r="BS136" i="1"/>
  <c r="BP136" i="1"/>
  <c r="BM136" i="1"/>
  <c r="BJ136" i="1"/>
  <c r="BG136" i="1"/>
  <c r="BD136" i="1"/>
  <c r="BY135" i="1"/>
  <c r="BV135" i="1"/>
  <c r="BS135" i="1"/>
  <c r="BM135" i="1"/>
  <c r="BP135" i="1"/>
  <c r="BJ135" i="1"/>
  <c r="BG135" i="1"/>
  <c r="BD135" i="1"/>
  <c r="AR127" i="1" l="1"/>
  <c r="AR126" i="1"/>
  <c r="AR125" i="1"/>
  <c r="AR120" i="1"/>
  <c r="AO117" i="1"/>
  <c r="AL117" i="1" s="1"/>
  <c r="BP90" i="1"/>
  <c r="BM90" i="1"/>
  <c r="AX82" i="1"/>
  <c r="AR84" i="1"/>
  <c r="AO84" i="1" s="1"/>
  <c r="AR85" i="1"/>
  <c r="AU85" i="1" s="1"/>
  <c r="AR86" i="1"/>
  <c r="AU86" i="1" s="1"/>
  <c r="AR87" i="1"/>
  <c r="AO87" i="1" s="1"/>
  <c r="BJ82" i="1"/>
  <c r="BJ81" i="1" s="1"/>
  <c r="BM82" i="1"/>
  <c r="BP82" i="1"/>
  <c r="BP81" i="1" s="1"/>
  <c r="BS82" i="1"/>
  <c r="BS81" i="1" s="1"/>
  <c r="BV82" i="1"/>
  <c r="BV81" i="1" s="1"/>
  <c r="BY82" i="1"/>
  <c r="BY81" i="1" s="1"/>
  <c r="BM81" i="1"/>
  <c r="AX66" i="1"/>
  <c r="BD66" i="1"/>
  <c r="BG66" i="1"/>
  <c r="BJ66" i="1"/>
  <c r="BM66" i="1"/>
  <c r="BP66" i="1"/>
  <c r="BS66" i="1"/>
  <c r="BV66" i="1"/>
  <c r="BY66" i="1"/>
  <c r="AR79" i="1"/>
  <c r="AU79" i="1" s="1"/>
  <c r="AR68" i="1"/>
  <c r="AU68" i="1" s="1"/>
  <c r="AR69" i="1"/>
  <c r="AU69" i="1" s="1"/>
  <c r="AR70" i="1"/>
  <c r="AO70" i="1" s="1"/>
  <c r="AL70" i="1" s="1"/>
  <c r="AR71" i="1"/>
  <c r="AO71" i="1" s="1"/>
  <c r="AL71" i="1" s="1"/>
  <c r="AR72" i="1"/>
  <c r="AU72" i="1" s="1"/>
  <c r="AR73" i="1"/>
  <c r="AO73" i="1" s="1"/>
  <c r="AL73" i="1" s="1"/>
  <c r="AR74" i="1"/>
  <c r="AU74" i="1" s="1"/>
  <c r="AR75" i="1"/>
  <c r="AU75" i="1" s="1"/>
  <c r="AR76" i="1"/>
  <c r="AO76" i="1" s="1"/>
  <c r="AL76" i="1" s="1"/>
  <c r="AR77" i="1"/>
  <c r="AU77" i="1" s="1"/>
  <c r="AR78" i="1"/>
  <c r="AU78" i="1" s="1"/>
  <c r="AR67" i="1"/>
  <c r="AO67" i="1" s="1"/>
  <c r="BY53" i="1"/>
  <c r="BV53" i="1"/>
  <c r="BS53" i="1"/>
  <c r="BP53" i="1"/>
  <c r="BM53" i="1"/>
  <c r="BJ53" i="1"/>
  <c r="AX53" i="1"/>
  <c r="AR123" i="1"/>
  <c r="AR124" i="1"/>
  <c r="AR122" i="1"/>
  <c r="AL113" i="1"/>
  <c r="AR110" i="1"/>
  <c r="AO110" i="1" s="1"/>
  <c r="AL110" i="1" s="1"/>
  <c r="AR111" i="1"/>
  <c r="AO111" i="1" s="1"/>
  <c r="AL111" i="1" s="1"/>
  <c r="AR112" i="1"/>
  <c r="AO112" i="1" s="1"/>
  <c r="AL112" i="1" s="1"/>
  <c r="AR109" i="1"/>
  <c r="AO109" i="1" s="1"/>
  <c r="AL109" i="1" s="1"/>
  <c r="AU71" i="1" l="1"/>
  <c r="AU67" i="1"/>
  <c r="AU73" i="1"/>
  <c r="AL84" i="1"/>
  <c r="AU84" i="1"/>
  <c r="AO72" i="1"/>
  <c r="AL72" i="1" s="1"/>
  <c r="AU76" i="1"/>
  <c r="AU70" i="1"/>
  <c r="AL87" i="1"/>
  <c r="AO86" i="1"/>
  <c r="AL86" i="1" s="1"/>
  <c r="AO85" i="1"/>
  <c r="AL85" i="1" s="1"/>
  <c r="AO78" i="1"/>
  <c r="AL78" i="1" s="1"/>
  <c r="AO77" i="1"/>
  <c r="AL77" i="1" s="1"/>
  <c r="AO75" i="1"/>
  <c r="AL75" i="1" s="1"/>
  <c r="AO74" i="1"/>
  <c r="AL74" i="1" s="1"/>
  <c r="AO69" i="1"/>
  <c r="AL69" i="1" s="1"/>
  <c r="AO68" i="1"/>
  <c r="AL68" i="1" s="1"/>
  <c r="AO79" i="1"/>
  <c r="AR66" i="1"/>
  <c r="AR108" i="1"/>
  <c r="AU112" i="1"/>
  <c r="AU110" i="1"/>
  <c r="AU109" i="1"/>
  <c r="AU111" i="1"/>
  <c r="AO64" i="1"/>
  <c r="AO63" i="1"/>
  <c r="AL63" i="1" s="1"/>
  <c r="AU64" i="1"/>
  <c r="AU63" i="1"/>
  <c r="BJ62" i="1"/>
  <c r="AR62" i="1"/>
  <c r="AX62" i="1"/>
  <c r="BA62" i="1"/>
  <c r="BD62" i="1"/>
  <c r="BG62" i="1"/>
  <c r="BM62" i="1"/>
  <c r="BP62" i="1"/>
  <c r="BS62" i="1"/>
  <c r="BV62" i="1"/>
  <c r="BY62" i="1"/>
  <c r="BM32" i="1"/>
  <c r="BJ32" i="1"/>
  <c r="BM45" i="1"/>
  <c r="BJ45" i="1"/>
  <c r="AX114" i="1"/>
  <c r="AR114" i="1"/>
  <c r="AL114" i="1" s="1"/>
  <c r="AR83" i="1"/>
  <c r="AR82" i="1" s="1"/>
  <c r="BD45" i="1"/>
  <c r="BD32" i="1"/>
  <c r="AX88" i="1"/>
  <c r="AX81" i="1" s="1"/>
  <c r="AR88" i="1"/>
  <c r="AX105" i="1"/>
  <c r="AR105" i="1"/>
  <c r="AL105" i="1" s="1"/>
  <c r="AX106" i="1"/>
  <c r="AR106" i="1"/>
  <c r="AL106" i="1" s="1"/>
  <c r="AX116" i="1"/>
  <c r="AR116" i="1"/>
  <c r="AL116" i="1" s="1"/>
  <c r="AO108" i="1"/>
  <c r="AO107" i="1" s="1"/>
  <c r="AX108" i="1"/>
  <c r="AX107" i="1" s="1"/>
  <c r="BS108" i="1"/>
  <c r="BS107" i="1" s="1"/>
  <c r="BV108" i="1"/>
  <c r="BV107" i="1" s="1"/>
  <c r="AL108" i="1"/>
  <c r="AU66" i="1" l="1"/>
  <c r="AU108" i="1"/>
  <c r="AU107" i="1" s="1"/>
  <c r="AL88" i="1"/>
  <c r="AR81" i="1"/>
  <c r="AO66" i="1"/>
  <c r="AL79" i="1"/>
  <c r="BD49" i="1"/>
  <c r="AU83" i="1"/>
  <c r="AU82" i="1" s="1"/>
  <c r="AU81" i="1" s="1"/>
  <c r="AL107" i="1"/>
  <c r="AO62" i="1"/>
  <c r="BJ49" i="1"/>
  <c r="AR107" i="1"/>
  <c r="BS80" i="1"/>
  <c r="BS65" i="1" s="1"/>
  <c r="AL67" i="1"/>
  <c r="AL66" i="1" s="1"/>
  <c r="AL64" i="1"/>
  <c r="AL62" i="1" s="1"/>
  <c r="AU62" i="1"/>
  <c r="AO83" i="1"/>
  <c r="AO82" i="1" s="1"/>
  <c r="AO81" i="1" s="1"/>
  <c r="BP80" i="1"/>
  <c r="BP65" i="1" s="1"/>
  <c r="BP118" i="1" s="1"/>
  <c r="BP128" i="1" s="1"/>
  <c r="AR92" i="1"/>
  <c r="AR93" i="1"/>
  <c r="AR94" i="1"/>
  <c r="AR95" i="1"/>
  <c r="AR96" i="1"/>
  <c r="AR97" i="1"/>
  <c r="AR98" i="1"/>
  <c r="AR99" i="1"/>
  <c r="AR100" i="1"/>
  <c r="AR101" i="1"/>
  <c r="AR102" i="1"/>
  <c r="AR103" i="1"/>
  <c r="AR104" i="1"/>
  <c r="AR91" i="1"/>
  <c r="AU91" i="1" s="1"/>
  <c r="AR60" i="1"/>
  <c r="AR55" i="1"/>
  <c r="AU55" i="1" s="1"/>
  <c r="AR56" i="1"/>
  <c r="AU56" i="1" s="1"/>
  <c r="AR57" i="1"/>
  <c r="AU57" i="1" s="1"/>
  <c r="AR59" i="1"/>
  <c r="AU59" i="1" s="1"/>
  <c r="AR61" i="1"/>
  <c r="AU61" i="1" s="1"/>
  <c r="AR54" i="1"/>
  <c r="AR53" i="1" l="1"/>
  <c r="AL83" i="1"/>
  <c r="AU54" i="1"/>
  <c r="AO60" i="1"/>
  <c r="AL60" i="1" s="1"/>
  <c r="AU60" i="1"/>
  <c r="AL82" i="1"/>
  <c r="AL81" i="1" s="1"/>
  <c r="AR90" i="1"/>
  <c r="AR80" i="1" s="1"/>
  <c r="AR65" i="1" s="1"/>
  <c r="BD90" i="1"/>
  <c r="BD80" i="1" s="1"/>
  <c r="BD65" i="1" s="1"/>
  <c r="BD118" i="1" s="1"/>
  <c r="BD128" i="1" s="1"/>
  <c r="BG90" i="1"/>
  <c r="BG80" i="1" s="1"/>
  <c r="BG65" i="1" s="1"/>
  <c r="BJ90" i="1"/>
  <c r="BJ80" i="1" s="1"/>
  <c r="BJ65" i="1" s="1"/>
  <c r="BJ118" i="1" s="1"/>
  <c r="BJ128" i="1" s="1"/>
  <c r="BM80" i="1"/>
  <c r="BM65" i="1" s="1"/>
  <c r="BV80" i="1"/>
  <c r="BV65" i="1" s="1"/>
  <c r="BY80" i="1"/>
  <c r="BY65" i="1" s="1"/>
  <c r="AU53" i="1" l="1"/>
  <c r="BV118" i="1"/>
  <c r="BV128" i="1" s="1"/>
  <c r="BY118" i="1"/>
  <c r="BY128" i="1" s="1"/>
  <c r="BS118" i="1"/>
  <c r="BS128" i="1" s="1"/>
  <c r="BV119" i="1" l="1"/>
  <c r="BP119" i="1"/>
  <c r="AO55" i="1"/>
  <c r="AL55" i="1" s="1"/>
  <c r="AO56" i="1"/>
  <c r="AL56" i="1" s="1"/>
  <c r="AO57" i="1"/>
  <c r="AL57" i="1" s="1"/>
  <c r="AO59" i="1"/>
  <c r="AL59" i="1" s="1"/>
  <c r="AO61" i="1"/>
  <c r="AL61" i="1" s="1"/>
  <c r="AO54" i="1"/>
  <c r="AO53" i="1" l="1"/>
  <c r="AL54" i="1"/>
  <c r="AL53" i="1" s="1"/>
  <c r="AX90" i="1"/>
  <c r="BD89" i="1"/>
  <c r="BG89" i="1"/>
  <c r="BJ89" i="1"/>
  <c r="BM89" i="1"/>
  <c r="BP89" i="1"/>
  <c r="AO92" i="1"/>
  <c r="AL92" i="1" s="1"/>
  <c r="AO93" i="1"/>
  <c r="AL93" i="1" s="1"/>
  <c r="AO94" i="1"/>
  <c r="AL94" i="1" s="1"/>
  <c r="AO95" i="1"/>
  <c r="AL95" i="1" s="1"/>
  <c r="AO96" i="1"/>
  <c r="AL96" i="1" s="1"/>
  <c r="AO97" i="1"/>
  <c r="AL97" i="1" s="1"/>
  <c r="AO98" i="1"/>
  <c r="AL98" i="1" s="1"/>
  <c r="AO99" i="1"/>
  <c r="AL99" i="1" s="1"/>
  <c r="AO100" i="1"/>
  <c r="AL100" i="1" s="1"/>
  <c r="AO101" i="1"/>
  <c r="AL101" i="1" s="1"/>
  <c r="AO102" i="1"/>
  <c r="AL102" i="1" s="1"/>
  <c r="AO103" i="1"/>
  <c r="AO104" i="1"/>
  <c r="AL104" i="1" s="1"/>
  <c r="AX45" i="1"/>
  <c r="BG45" i="1"/>
  <c r="AX32" i="1"/>
  <c r="BG32" i="1"/>
  <c r="AR47" i="1"/>
  <c r="AR46" i="1"/>
  <c r="AR48" i="1"/>
  <c r="AR34" i="1"/>
  <c r="AU34" i="1" s="1"/>
  <c r="AR35" i="1"/>
  <c r="AR36" i="1"/>
  <c r="AR37" i="1"/>
  <c r="AR38" i="1"/>
  <c r="AR39" i="1"/>
  <c r="AR40" i="1"/>
  <c r="AR41" i="1"/>
  <c r="AR42" i="1"/>
  <c r="AR43" i="1"/>
  <c r="AR44" i="1"/>
  <c r="AR33" i="1"/>
  <c r="CC17" i="1"/>
  <c r="CC15" i="1"/>
  <c r="CC16" i="1"/>
  <c r="CC14" i="1"/>
  <c r="CA16" i="1"/>
  <c r="CA15" i="1"/>
  <c r="CA14" i="1"/>
  <c r="CA17" i="1"/>
  <c r="BY15" i="1"/>
  <c r="BY16" i="1"/>
  <c r="BY17" i="1"/>
  <c r="BY14" i="1"/>
  <c r="BW17" i="1"/>
  <c r="BW15" i="1"/>
  <c r="BW16" i="1"/>
  <c r="BW14" i="1"/>
  <c r="BM17" i="1"/>
  <c r="BM14" i="1"/>
  <c r="BQ17" i="1"/>
  <c r="BQ15" i="1"/>
  <c r="BQ16" i="1"/>
  <c r="BQ14" i="1"/>
  <c r="BS17" i="1"/>
  <c r="BS16" i="1"/>
  <c r="BS15" i="1"/>
  <c r="BS14" i="1"/>
  <c r="BU14" i="1"/>
  <c r="BU15" i="1"/>
  <c r="BU16" i="1"/>
  <c r="BU17" i="1"/>
  <c r="BE17" i="1"/>
  <c r="BG17" i="1" s="1"/>
  <c r="BE16" i="1"/>
  <c r="BG16" i="1" s="1"/>
  <c r="BE15" i="1"/>
  <c r="BG15" i="1" s="1"/>
  <c r="BE14" i="1"/>
  <c r="BG14" i="1" s="1"/>
  <c r="BO17" i="1"/>
  <c r="BO14" i="1"/>
  <c r="BM16" i="1"/>
  <c r="BM15" i="1"/>
  <c r="BO15" i="1" s="1"/>
  <c r="BI17" i="1"/>
  <c r="BI16" i="1"/>
  <c r="BI15" i="1"/>
  <c r="BI14" i="1"/>
  <c r="AO48" i="1" l="1"/>
  <c r="AL48" i="1" s="1"/>
  <c r="AU48" i="1"/>
  <c r="AO47" i="1"/>
  <c r="AL47" i="1" s="1"/>
  <c r="AU47" i="1"/>
  <c r="AO46" i="1"/>
  <c r="AL46" i="1" s="1"/>
  <c r="AL45" i="1" s="1"/>
  <c r="AU46" i="1"/>
  <c r="AO33" i="1"/>
  <c r="AU33" i="1"/>
  <c r="AO41" i="1"/>
  <c r="AL41" i="1" s="1"/>
  <c r="AU41" i="1"/>
  <c r="AL37" i="1"/>
  <c r="AU37" i="1"/>
  <c r="AO42" i="1"/>
  <c r="AL42" i="1" s="1"/>
  <c r="AU42" i="1"/>
  <c r="AL38" i="1"/>
  <c r="AU38" i="1"/>
  <c r="AO43" i="1"/>
  <c r="AL43" i="1" s="1"/>
  <c r="AU43" i="1"/>
  <c r="AO39" i="1"/>
  <c r="AL39" i="1" s="1"/>
  <c r="AU39" i="1"/>
  <c r="AL35" i="1"/>
  <c r="AU35" i="1"/>
  <c r="AL44" i="1"/>
  <c r="AU44" i="1"/>
  <c r="AL40" i="1"/>
  <c r="AU40" i="1"/>
  <c r="AO36" i="1"/>
  <c r="AL36" i="1" s="1"/>
  <c r="AU36" i="1"/>
  <c r="AX89" i="1"/>
  <c r="AX80" i="1"/>
  <c r="AX65" i="1" s="1"/>
  <c r="AL103" i="1"/>
  <c r="CD14" i="1"/>
  <c r="AR89" i="1"/>
  <c r="CD16" i="1"/>
  <c r="BW18" i="1"/>
  <c r="BY18" i="1"/>
  <c r="BG49" i="1"/>
  <c r="BG118" i="1" s="1"/>
  <c r="AX49" i="1"/>
  <c r="AU103" i="1"/>
  <c r="AU101" i="1"/>
  <c r="AU99" i="1"/>
  <c r="AU97" i="1"/>
  <c r="AU95" i="1"/>
  <c r="AU93" i="1"/>
  <c r="AO91" i="1"/>
  <c r="BM49" i="1"/>
  <c r="BM118" i="1" s="1"/>
  <c r="BM128" i="1" s="1"/>
  <c r="AU104" i="1"/>
  <c r="AU102" i="1"/>
  <c r="AU100" i="1"/>
  <c r="AU98" i="1"/>
  <c r="AU96" i="1"/>
  <c r="AU94" i="1"/>
  <c r="AU92" i="1"/>
  <c r="CD15" i="1"/>
  <c r="CD17" i="1"/>
  <c r="AR45" i="1"/>
  <c r="AO45" i="1"/>
  <c r="BU18" i="1"/>
  <c r="AR32" i="1"/>
  <c r="BM18" i="1"/>
  <c r="CC18" i="1"/>
  <c r="BK17" i="1"/>
  <c r="BK15" i="1"/>
  <c r="BI18" i="1"/>
  <c r="BK14" i="1"/>
  <c r="BK16" i="1"/>
  <c r="BO16" i="1"/>
  <c r="BO18" i="1" s="1"/>
  <c r="AL34" i="1"/>
  <c r="AL33" i="1"/>
  <c r="CA18" i="1"/>
  <c r="BQ18" i="1"/>
  <c r="BS18" i="1"/>
  <c r="BE18" i="1"/>
  <c r="BG18" i="1"/>
  <c r="AX118" i="1" l="1"/>
  <c r="AU45" i="1"/>
  <c r="BD119" i="1"/>
  <c r="BG128" i="1"/>
  <c r="AX128" i="1"/>
  <c r="AU32" i="1"/>
  <c r="BJ119" i="1"/>
  <c r="AL32" i="1"/>
  <c r="AL49" i="1" s="1"/>
  <c r="AR49" i="1"/>
  <c r="AR118" i="1" s="1"/>
  <c r="AR128" i="1" s="1"/>
  <c r="AO90" i="1"/>
  <c r="AL91" i="1"/>
  <c r="CD18" i="1"/>
  <c r="AU90" i="1"/>
  <c r="AU89" i="1" s="1"/>
  <c r="BK18" i="1"/>
  <c r="AO32" i="1"/>
  <c r="AO49" i="1" s="1"/>
  <c r="AU49" i="1" l="1"/>
  <c r="AF140" i="1"/>
  <c r="AL90" i="1"/>
  <c r="AL80" i="1" s="1"/>
  <c r="AL65" i="1" s="1"/>
  <c r="AL118" i="1" s="1"/>
  <c r="AU80" i="1"/>
  <c r="AU65" i="1" s="1"/>
  <c r="AO89" i="1"/>
  <c r="AO80" i="1"/>
  <c r="AO65" i="1" s="1"/>
  <c r="AO118" i="1" s="1"/>
  <c r="AO128" i="1" s="1"/>
  <c r="AL128" i="1" s="1"/>
  <c r="AU118" i="1" l="1"/>
  <c r="AU128" i="1" s="1"/>
  <c r="AL89" i="1"/>
</calcChain>
</file>

<file path=xl/sharedStrings.xml><?xml version="1.0" encoding="utf-8"?>
<sst xmlns="http://schemas.openxmlformats.org/spreadsheetml/2006/main" count="738" uniqueCount="270">
  <si>
    <t>1. График учебного процесса</t>
  </si>
  <si>
    <r>
      <t xml:space="preserve">2. Сводные данные по бюджету времени </t>
    </r>
    <r>
      <rPr>
        <sz val="14"/>
        <rFont val="Arial Cyr"/>
        <charset val="204"/>
      </rPr>
      <t>(в неделях)</t>
    </r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</si>
  <si>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</si>
  <si>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</si>
  <si>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</si>
  <si>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</si>
  <si>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</si>
  <si>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</si>
  <si>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</si>
  <si>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</si>
  <si>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</si>
  <si>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</si>
  <si>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</si>
  <si>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</si>
  <si>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</si>
  <si>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Теоретическое обучение</t>
  </si>
  <si>
    <t xml:space="preserve">  Промежуточная аттестация</t>
  </si>
  <si>
    <t>Производственная практика и подготовка к итоговой аттестации</t>
  </si>
  <si>
    <t>Каникулы</t>
  </si>
  <si>
    <t>Всего</t>
  </si>
  <si>
    <t>Кол-во студентов по плану</t>
  </si>
  <si>
    <t>Кол-во учебных групп</t>
  </si>
  <si>
    <t>Всего за год</t>
  </si>
  <si>
    <t>1 семестр</t>
  </si>
  <si>
    <t>2 семестр</t>
  </si>
  <si>
    <t xml:space="preserve">  Учебная практика</t>
  </si>
  <si>
    <t xml:space="preserve">  Производственная по профилю специальности</t>
  </si>
  <si>
    <t>нед.</t>
  </si>
  <si>
    <t>час.</t>
  </si>
  <si>
    <t>К</t>
  </si>
  <si>
    <t>Э</t>
  </si>
  <si>
    <t>ОУ</t>
  </si>
  <si>
    <t>ОО</t>
  </si>
  <si>
    <t>Д</t>
  </si>
  <si>
    <t>П</t>
  </si>
  <si>
    <t>И</t>
  </si>
  <si>
    <t>ИТОГО:</t>
  </si>
  <si>
    <t>каникулы</t>
  </si>
  <si>
    <t xml:space="preserve">     производственная практика (преддипломная)</t>
  </si>
  <si>
    <t>преддипломная практика</t>
  </si>
  <si>
    <t xml:space="preserve">     подготовка к защите ВКР</t>
  </si>
  <si>
    <t>подготовка к ГИА</t>
  </si>
  <si>
    <t>экзаменационная сессия</t>
  </si>
  <si>
    <t>оо</t>
  </si>
  <si>
    <t xml:space="preserve">     производственная практика (по профилю специальности)</t>
  </si>
  <si>
    <t>практика по профилю специальности</t>
  </si>
  <si>
    <t xml:space="preserve">     защита ВКР</t>
  </si>
  <si>
    <t>ГИА</t>
  </si>
  <si>
    <t>теоретическое обучение</t>
  </si>
  <si>
    <t>учебная практика</t>
  </si>
  <si>
    <t>3. План учебного процесса</t>
  </si>
  <si>
    <t>Индекс</t>
  </si>
  <si>
    <t>Наименование циклов, разделов, дисциплин, профессиональных модулей, МДК, практик</t>
  </si>
  <si>
    <t>Формы промежуточной аттестации</t>
  </si>
  <si>
    <t>Учебная нагрузка обучающихся (час)</t>
  </si>
  <si>
    <t>Распределение обязательной нагрузки по курсам и семестрам (час. в семестр)</t>
  </si>
  <si>
    <t>Максимальная учебная нагрузка</t>
  </si>
  <si>
    <t>Самостоятельная учебная нагрузка</t>
  </si>
  <si>
    <t>Обязательные учебные занятия</t>
  </si>
  <si>
    <t>ВСЕГО</t>
  </si>
  <si>
    <t>В том числе</t>
  </si>
  <si>
    <t>1 курс</t>
  </si>
  <si>
    <t>2 курс</t>
  </si>
  <si>
    <t>3 курс</t>
  </si>
  <si>
    <t>4 курс</t>
  </si>
  <si>
    <t>занятий в группах и потоках (лекций, семинаров, уроков)</t>
  </si>
  <si>
    <t>занятий в подгруппах (лаб. и практ. занятий)</t>
  </si>
  <si>
    <t>курсовых работ (проектов)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</si>
  <si>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</si>
  <si>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</si>
  <si>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</si>
  <si>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</si>
  <si>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</si>
  <si>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</si>
  <si>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17 недель</t>
  </si>
  <si>
    <t>22 недели</t>
  </si>
  <si>
    <t>21 недели</t>
  </si>
  <si>
    <t>13 недель</t>
  </si>
  <si>
    <t>22 недель</t>
  </si>
  <si>
    <t>9 недель</t>
  </si>
  <si>
    <t>I - II курс</t>
  </si>
  <si>
    <t>ОУД.00</t>
  </si>
  <si>
    <t>Общеобразовательный учебный цикл</t>
  </si>
  <si>
    <t>ДБ</t>
  </si>
  <si>
    <t>Дисциплины базовые</t>
  </si>
  <si>
    <t>ОУД.01</t>
  </si>
  <si>
    <t>Русский язык и литература.Русский язык.</t>
  </si>
  <si>
    <t>-</t>
  </si>
  <si>
    <t>Русский язык и литература.Литература.</t>
  </si>
  <si>
    <t>ОУД.02</t>
  </si>
  <si>
    <t xml:space="preserve">Иностранный язык </t>
  </si>
  <si>
    <t>ОУД.03</t>
  </si>
  <si>
    <t>Математика: алгебра, начала математического анализа, геометрия</t>
  </si>
  <si>
    <t>ДЗ</t>
  </si>
  <si>
    <t>ОУД.04</t>
  </si>
  <si>
    <t>История</t>
  </si>
  <si>
    <t>ОУД.05</t>
  </si>
  <si>
    <t>Физическая культура</t>
  </si>
  <si>
    <t>ОУД.06</t>
  </si>
  <si>
    <t>ОБЖ</t>
  </si>
  <si>
    <t>ОУД.08</t>
  </si>
  <si>
    <t>Физика</t>
  </si>
  <si>
    <t>З</t>
  </si>
  <si>
    <t>ОУД.10</t>
  </si>
  <si>
    <t xml:space="preserve">Обществознание </t>
  </si>
  <si>
    <t>ОУД.16</t>
  </si>
  <si>
    <t>География</t>
  </si>
  <si>
    <t>ОУД.17</t>
  </si>
  <si>
    <t>Экология</t>
  </si>
  <si>
    <t>ОУД.18</t>
  </si>
  <si>
    <t>Профессиональная этика в педагогической дятельности</t>
  </si>
  <si>
    <t>ДП</t>
  </si>
  <si>
    <t>Дисциплины профильные</t>
  </si>
  <si>
    <t>ОУД.07</t>
  </si>
  <si>
    <t>Информатика</t>
  </si>
  <si>
    <t>ОУД.09</t>
  </si>
  <si>
    <t>Химия</t>
  </si>
  <si>
    <t>ОУД.15</t>
  </si>
  <si>
    <t>Биология</t>
  </si>
  <si>
    <t>ПА</t>
  </si>
  <si>
    <t>Промежуточная аттестация</t>
  </si>
  <si>
    <t>2 недели</t>
  </si>
  <si>
    <t>ВК</t>
  </si>
  <si>
    <t>Время каникулярное</t>
  </si>
  <si>
    <t>11 недель</t>
  </si>
  <si>
    <t>II - IV курс</t>
  </si>
  <si>
    <t>ОГСЭ.00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</si>
  <si>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</si>
  <si>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</si>
  <si>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</si>
  <si>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</si>
  <si>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</si>
  <si>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</si>
  <si>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Культурология</t>
  </si>
  <si>
    <t>Менеджмент профессиональной деятельности</t>
  </si>
  <si>
    <t>Русский язык и культура речи</t>
  </si>
  <si>
    <t>Социальная психология</t>
  </si>
  <si>
    <t>ЕН.00</t>
  </si>
  <si>
    <t>ЕН.01</t>
  </si>
  <si>
    <t>Математика</t>
  </si>
  <si>
    <t>ЕН.02</t>
  </si>
  <si>
    <t>Информатика и информационно-коммуникационные технологии в профессиональной деятельности</t>
  </si>
  <si>
    <t>П.00</t>
  </si>
  <si>
    <t>Профессиональный учебный цикл</t>
  </si>
  <si>
    <t>ОП.00</t>
  </si>
  <si>
    <t>ОП.01</t>
  </si>
  <si>
    <t>Анатомия</t>
  </si>
  <si>
    <t>ОП.02</t>
  </si>
  <si>
    <t>Физиология с основами биохимии</t>
  </si>
  <si>
    <t>ОП.03</t>
  </si>
  <si>
    <t>Гигиенические основы физической культуры и спорта</t>
  </si>
  <si>
    <t>ОП.04</t>
  </si>
  <si>
    <t>Основы врачебного контроля</t>
  </si>
  <si>
    <t>ОП.05</t>
  </si>
  <si>
    <t>Педагогика</t>
  </si>
  <si>
    <t>ОП.06</t>
  </si>
  <si>
    <t>Психология</t>
  </si>
  <si>
    <t>ОП.07</t>
  </si>
  <si>
    <t>Теория и история физической культуры и спорта</t>
  </si>
  <si>
    <t>курс.р(2)</t>
  </si>
  <si>
    <t>ОП.08</t>
  </si>
  <si>
    <t>Правовое обеспечение профессиональной деятельности</t>
  </si>
  <si>
    <t>ОП.09</t>
  </si>
  <si>
    <t>Основы биомеханики</t>
  </si>
  <si>
    <t>ОП.10</t>
  </si>
  <si>
    <t>Безопасность жизнедеятельности</t>
  </si>
  <si>
    <t>ПМ.00</t>
  </si>
  <si>
    <t>Профессиональные модули</t>
  </si>
  <si>
    <t>ПМ.01</t>
  </si>
  <si>
    <t>Организация и проведение учебно-тренировочных занятий и руководство соревновательной деятельностью детей, подростков и молодежи в избранном виде спорта</t>
  </si>
  <si>
    <t>МДК.01.01</t>
  </si>
  <si>
    <t>Избранный вид спорта с методикой тренировки и руководства соревновательной деятельностью спортсменов</t>
  </si>
  <si>
    <t>Основы спортивной тренировки</t>
  </si>
  <si>
    <t>Спортивная медицина</t>
  </si>
  <si>
    <t>ПП 01</t>
  </si>
  <si>
    <t>Производственная практика (по профилю специальности)</t>
  </si>
  <si>
    <t>ПМ.02</t>
  </si>
  <si>
    <t>Организация физкультурно-спортивной деятельности различных групп населения</t>
  </si>
  <si>
    <t>МДК.02.01</t>
  </si>
  <si>
    <t>Базовые и новые виды физкультурно-спортивной деятельности с методикой оздоровительной тренировки</t>
  </si>
  <si>
    <t>Баскетбол</t>
  </si>
  <si>
    <t>Волейбол</t>
  </si>
  <si>
    <t>Гандбол</t>
  </si>
  <si>
    <t>Гимнастика</t>
  </si>
  <si>
    <t>Легкая атлетика</t>
  </si>
  <si>
    <t>Лыжный спорт</t>
  </si>
  <si>
    <t>Плавание</t>
  </si>
  <si>
    <t>Подвижные игры</t>
  </si>
  <si>
    <t>Софтбол</t>
  </si>
  <si>
    <t>Теннис</t>
  </si>
  <si>
    <t>Футбол</t>
  </si>
  <si>
    <t>МДК 02.02</t>
  </si>
  <si>
    <t>Организация физкультурно-спортивной работы</t>
  </si>
  <si>
    <t>МДК 02.03</t>
  </si>
  <si>
    <t>Лечебная физическая культура и массаж</t>
  </si>
  <si>
    <t>УП 01</t>
  </si>
  <si>
    <t>Учебная практика</t>
  </si>
  <si>
    <t>ПП 02</t>
  </si>
  <si>
    <t>ПМ.03</t>
  </si>
  <si>
    <t>Методическое обеспечение организации физкультурно-спортивной деятельности</t>
  </si>
  <si>
    <t>МДК 03.01</t>
  </si>
  <si>
    <t>Теоретические и прикладные аспекты методической работы педагога по физической культуре и спорту</t>
  </si>
  <si>
    <t>Комплексный контроль в подготовке спортсменов</t>
  </si>
  <si>
    <t>Валеология</t>
  </si>
  <si>
    <t>Технология управления спортивной подготовкой</t>
  </si>
  <si>
    <t>ПП 03</t>
  </si>
  <si>
    <t xml:space="preserve">Производственная практика (преддипломная) </t>
  </si>
  <si>
    <t>ПП 00</t>
  </si>
  <si>
    <t>ПДП 00</t>
  </si>
  <si>
    <t>Производственная (преддипломная практика)</t>
  </si>
  <si>
    <t>ПА 00</t>
  </si>
  <si>
    <t>ВК.00</t>
  </si>
  <si>
    <t>дисциплин и МДК</t>
  </si>
  <si>
    <t>Государственная итоговая аттестация</t>
  </si>
  <si>
    <t>учебной практики</t>
  </si>
  <si>
    <t>*</t>
  </si>
  <si>
    <t>производст. практики / преддипл. практика</t>
  </si>
  <si>
    <t>4\4</t>
  </si>
  <si>
    <t>экзамены</t>
  </si>
  <si>
    <t>дифференцированных зачетов</t>
  </si>
  <si>
    <t>зачетов</t>
  </si>
  <si>
    <t xml:space="preserve">Практикоориентированность учебного плана составляет </t>
  </si>
  <si>
    <t xml:space="preserve">  Подготовка к ГИА</t>
  </si>
  <si>
    <t xml:space="preserve">  Практика преддипломная</t>
  </si>
  <si>
    <t>Общепрофессиональные дисциплины</t>
  </si>
  <si>
    <t>%</t>
  </si>
  <si>
    <t>ОГСЭ.05</t>
  </si>
  <si>
    <t>190 часов, отведенные на изучение дисциплины, перенесены га освоение МДК 01.01</t>
  </si>
  <si>
    <t>ОГСЭ.06</t>
  </si>
  <si>
    <t>ОГСЭ.07</t>
  </si>
  <si>
    <t>ОГСЭ.08</t>
  </si>
  <si>
    <t>ОП.11</t>
  </si>
  <si>
    <t>Спортивное совершенствование в избранном виде спорта</t>
  </si>
  <si>
    <t>Теория, методика и история избранного вида спорта</t>
  </si>
  <si>
    <t>Вариативная часть циклов ППССЗ</t>
  </si>
  <si>
    <t>Фитнес-технологии</t>
  </si>
  <si>
    <t>Основы проектно-исследовательской деятельности в области образования, физической культуры и спорта</t>
  </si>
  <si>
    <t>Методическое обеспечение и технология физкультурно-спортивной деятельности</t>
  </si>
  <si>
    <t>УП 02</t>
  </si>
  <si>
    <t>Эк.Кв.</t>
  </si>
  <si>
    <t>УП.00</t>
  </si>
  <si>
    <t>ГИА.00</t>
  </si>
  <si>
    <t>ГИА.01</t>
  </si>
  <si>
    <t>Подготовка выпускной квалификационной работы</t>
  </si>
  <si>
    <t>Защита выпускной кваливиувционной работы</t>
  </si>
  <si>
    <t>ГИА.02</t>
  </si>
  <si>
    <t>Общий гуманитарный и социально-экономический учебный цикл</t>
  </si>
  <si>
    <t>Математический и общий естественнонаучный  учебный цикл</t>
  </si>
  <si>
    <t>ОП.12</t>
  </si>
  <si>
    <t>ОП.13</t>
  </si>
  <si>
    <t>ЭК.Кв.</t>
  </si>
  <si>
    <t>Основы эргогенических средств в спорте.Анидопинг.</t>
  </si>
  <si>
    <t xml:space="preserve">Спортивный отбор </t>
  </si>
  <si>
    <t>курс.р(1)</t>
  </si>
  <si>
    <t xml:space="preserve">Производственная практика (по профилю специальности) </t>
  </si>
  <si>
    <t>ПДП 04</t>
  </si>
  <si>
    <t>Всего часов обучения по общеобразовательному циклу и учебным циклам ППССЗ</t>
  </si>
  <si>
    <t>14 недель</t>
  </si>
  <si>
    <t>4 недели</t>
  </si>
  <si>
    <t>7 недель</t>
  </si>
  <si>
    <t>6 недель</t>
  </si>
  <si>
    <t>34 недели</t>
  </si>
  <si>
    <t>ИТОГО 1-4 курс</t>
  </si>
  <si>
    <t>199 недель</t>
  </si>
  <si>
    <t>Консультации на одного обучающегося 4 часов на каждый учебный год</t>
  </si>
  <si>
    <t xml:space="preserve">1. Программа углубленной подготовки </t>
  </si>
  <si>
    <t>1.1. Выпускная квалификационная работа</t>
  </si>
  <si>
    <t>Защита выпускной квалификационнойработы с 13.06 по 26.06 (всего 2 нед.)</t>
  </si>
  <si>
    <t>Подготовка выпускной квалификационнойработы с 16.05  по 12.06 (всего 4 нед.)</t>
  </si>
  <si>
    <t xml:space="preserve">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</si>
</sst>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4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sz val="2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1"/>
      <name val="Calibri"/>
      <family val="2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sz val="14"/>
      <name val="Arial"/>
      <family val="2"/>
      <charset val="204"/>
    </font>
    <font>
      <sz val="18"/>
      <name val="Arial Cyr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Times New Roman"/>
      <family val="1"/>
    </font>
    <font>
      <sz val="9"/>
      <name val="Arial"/>
      <family val="2"/>
      <charset val="204"/>
    </font>
    <font>
      <b/>
      <sz val="18"/>
      <name val="Arial Cyr"/>
      <charset val="204"/>
    </font>
    <font>
      <sz val="11"/>
      <name val="Times New Roman"/>
      <family val="1"/>
    </font>
    <font>
      <sz val="11"/>
      <name val="Arial Cyr"/>
      <family val="2"/>
      <charset val="204"/>
    </font>
    <font>
      <sz val="9"/>
      <name val="Times New Roman"/>
      <family val="1"/>
    </font>
    <font>
      <sz val="9"/>
      <name val="Arial Cyr"/>
      <charset val="204"/>
    </font>
    <font>
      <sz val="11"/>
      <name val="Arial Cyr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9"/>
      <name val="Times New Roman"/>
      <family val="1"/>
      <charset val="204"/>
    </font>
    <font>
      <b/>
      <sz val="20"/>
      <name val="Arial"/>
      <family val="2"/>
      <charset val="204"/>
    </font>
    <font>
      <sz val="10"/>
      <name val="Arial Cyr"/>
      <family val="2"/>
      <charset val="204"/>
    </font>
    <font>
      <b/>
      <sz val="9"/>
      <name val="Arial"/>
      <family val="2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2"/>
      <name val="Calibri"/>
      <family val="2"/>
      <scheme val="minor"/>
    </font>
    <font>
      <b/>
      <sz val="9"/>
      <name val="Times New Roman"/>
      <family val="1"/>
    </font>
    <font>
      <b/>
      <sz val="9"/>
      <name val="Arial Cyr"/>
      <charset val="204"/>
    </font>
    <font>
      <b/>
      <sz val="10"/>
      <name val="Times New Roman"/>
      <family val="1"/>
    </font>
    <font>
      <b/>
      <sz val="1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EEECE1"/>
        <bgColor indexed="64"/>
      </patternFill>
    </fill>
  </fills>
  <borders count="1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mediumDashed">
        <color rgb="FF0070C0"/>
      </top>
      <bottom style="mediumDashed">
        <color rgb="FF0070C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C0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 style="thin">
        <color rgb="FFC00000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Dashed">
        <color rgb="FF0070C0"/>
      </top>
      <bottom style="mediumDashed">
        <color rgb="FF0070C0"/>
      </bottom>
      <diagonal/>
    </border>
    <border>
      <left/>
      <right style="medium">
        <color auto="1"/>
      </right>
      <top style="thin">
        <color auto="1"/>
      </top>
      <bottom style="mediumDashed">
        <color rgb="FF0070C0"/>
      </bottom>
      <diagonal/>
    </border>
    <border>
      <left/>
      <right/>
      <top style="thin">
        <color auto="1"/>
      </top>
      <bottom style="mediumDashed">
        <color rgb="FF007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Dashed">
        <color rgb="FF0070C0"/>
      </bottom>
      <diagonal/>
    </border>
    <border>
      <left style="thin">
        <color auto="1"/>
      </left>
      <right/>
      <top style="thin">
        <color auto="1"/>
      </top>
      <bottom style="mediumDashed">
        <color rgb="FF0070C0"/>
      </bottom>
      <diagonal/>
    </border>
    <border>
      <left/>
      <right style="thin">
        <color auto="1"/>
      </right>
      <top style="thin">
        <color auto="1"/>
      </top>
      <bottom style="mediumDashed">
        <color rgb="FF0070C0"/>
      </bottom>
      <diagonal/>
    </border>
    <border>
      <left style="thin">
        <color auto="1"/>
      </left>
      <right/>
      <top style="mediumDashed">
        <color rgb="FF0070C0"/>
      </top>
      <bottom style="mediumDashed">
        <color rgb="FF0070C0"/>
      </bottom>
      <diagonal/>
    </border>
    <border>
      <left/>
      <right style="thin">
        <color auto="1"/>
      </right>
      <top style="mediumDashed">
        <color rgb="FF0070C0"/>
      </top>
      <bottom style="mediumDashed">
        <color rgb="FF0070C0"/>
      </bottom>
      <diagonal/>
    </border>
    <border>
      <left/>
      <right style="medium">
        <color auto="1"/>
      </right>
      <top style="mediumDashed">
        <color rgb="FF0070C0"/>
      </top>
      <bottom style="mediumDashed">
        <color rgb="FF0070C0"/>
      </bottom>
      <diagonal/>
    </border>
    <border>
      <left style="medium">
        <color auto="1"/>
      </left>
      <right/>
      <top style="mediumDashed">
        <color rgb="FF0070C0"/>
      </top>
      <bottom style="mediumDashed">
        <color rgb="FF0070C0"/>
      </bottom>
      <diagonal/>
    </border>
    <border>
      <left/>
      <right/>
      <top style="mediumDashed">
        <color rgb="FF4F81BD"/>
      </top>
      <bottom style="mediumDashed">
        <color rgb="FF4F81BD"/>
      </bottom>
      <diagonal/>
    </border>
    <border>
      <left style="thin">
        <color auto="1"/>
      </left>
      <right/>
      <top style="mediumDashed">
        <color rgb="FF4F81BD"/>
      </top>
      <bottom style="mediumDashed">
        <color rgb="FF4F81BD"/>
      </bottom>
      <diagonal/>
    </border>
    <border>
      <left/>
      <right style="medium">
        <color auto="1"/>
      </right>
      <top style="mediumDashed">
        <color rgb="FF4F81BD"/>
      </top>
      <bottom style="mediumDashed">
        <color rgb="FF4F81BD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indexed="64"/>
      </right>
      <top style="thick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Dashed">
        <color indexed="30"/>
      </bottom>
      <diagonal/>
    </border>
    <border>
      <left/>
      <right/>
      <top style="thin">
        <color indexed="64"/>
      </top>
      <bottom style="mediumDashed">
        <color indexed="30"/>
      </bottom>
      <diagonal/>
    </border>
    <border>
      <left/>
      <right style="thin">
        <color indexed="64"/>
      </right>
      <top style="thin">
        <color indexed="64"/>
      </top>
      <bottom style="mediumDashed">
        <color indexed="30"/>
      </bottom>
      <diagonal/>
    </border>
    <border>
      <left/>
      <right/>
      <top style="mediumDashed">
        <color rgb="FF0070C0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Dashed">
        <color rgb="FF0070C0"/>
      </bottom>
      <diagonal/>
    </border>
    <border>
      <left style="medium">
        <color auto="1"/>
      </left>
      <right style="thin">
        <color auto="1"/>
      </right>
      <top style="mediumDashed">
        <color rgb="FF002060"/>
      </top>
      <bottom style="mediumDashed">
        <color rgb="FF0070C0"/>
      </bottom>
      <diagonal/>
    </border>
    <border>
      <left style="thin">
        <color auto="1"/>
      </left>
      <right/>
      <top style="mediumDashed">
        <color rgb="FF002060"/>
      </top>
      <bottom style="mediumDashed">
        <color rgb="FF0070C0"/>
      </bottom>
      <diagonal/>
    </border>
    <border>
      <left/>
      <right/>
      <top style="mediumDashed">
        <color rgb="FF002060"/>
      </top>
      <bottom style="mediumDashed">
        <color rgb="FF0070C0"/>
      </bottom>
      <diagonal/>
    </border>
    <border>
      <left/>
      <right style="thin">
        <color auto="1"/>
      </right>
      <top style="mediumDashed">
        <color rgb="FF002060"/>
      </top>
      <bottom style="mediumDashed">
        <color rgb="FF0070C0"/>
      </bottom>
      <diagonal/>
    </border>
    <border>
      <left style="medium">
        <color auto="1"/>
      </left>
      <right/>
      <top style="mediumDashed">
        <color rgb="FF002060"/>
      </top>
      <bottom style="mediumDashed">
        <color rgb="FF0070C0"/>
      </bottom>
      <diagonal/>
    </border>
    <border>
      <left/>
      <right style="medium">
        <color auto="1"/>
      </right>
      <top style="mediumDashed">
        <color rgb="FF002060"/>
      </top>
      <bottom style="mediumDashed">
        <color rgb="FF0070C0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Dashed">
        <color rgb="FF00206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Dashed">
        <color rgb="FF00206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Dashed">
        <color rgb="FF002060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Dashed">
        <color rgb="FF0070C0"/>
      </bottom>
      <diagonal/>
    </border>
    <border>
      <left/>
      <right style="thin">
        <color auto="1"/>
      </right>
      <top/>
      <bottom style="mediumDashed">
        <color rgb="FF0070C0"/>
      </bottom>
      <diagonal/>
    </border>
    <border>
      <left style="thin">
        <color auto="1"/>
      </left>
      <right style="medium">
        <color auto="1"/>
      </right>
      <top/>
      <bottom style="mediumDashed">
        <color rgb="FF0070C0"/>
      </bottom>
      <diagonal/>
    </border>
    <border>
      <left style="medium">
        <color auto="1"/>
      </left>
      <right/>
      <top style="mediumDashed">
        <color theme="4"/>
      </top>
      <bottom/>
      <diagonal/>
    </border>
    <border>
      <left/>
      <right/>
      <top style="mediumDashed">
        <color theme="4"/>
      </top>
      <bottom/>
      <diagonal/>
    </border>
    <border>
      <left/>
      <right style="thin">
        <color auto="1"/>
      </right>
      <top style="mediumDashed">
        <color theme="4"/>
      </top>
      <bottom/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37" fillId="0" borderId="0"/>
  </cellStyleXfs>
  <cellXfs count="981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0" borderId="12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vertical="distributed"/>
    </xf>
    <xf numFmtId="0" fontId="2" fillId="17" borderId="36" xfId="0" applyNumberFormat="1" applyFont="1" applyFill="1" applyBorder="1" applyAlignment="1" applyProtection="1">
      <alignment horizontal="center" vertical="distributed" wrapText="1"/>
    </xf>
    <xf numFmtId="0" fontId="2" fillId="17" borderId="38" xfId="0" applyNumberFormat="1" applyFont="1" applyFill="1" applyBorder="1" applyAlignment="1" applyProtection="1">
      <alignment horizontal="center" vertical="distributed" wrapText="1"/>
    </xf>
    <xf numFmtId="0" fontId="10" fillId="8" borderId="13" xfId="0" applyNumberFormat="1" applyFont="1" applyFill="1" applyBorder="1" applyAlignment="1" applyProtection="1">
      <alignment horizontal="center" vertical="distributed" wrapText="1"/>
    </xf>
    <xf numFmtId="0" fontId="6" fillId="0" borderId="42" xfId="0" applyNumberFormat="1" applyFont="1" applyFill="1" applyBorder="1" applyAlignment="1" applyProtection="1">
      <alignment horizontal="center" vertical="center"/>
    </xf>
    <xf numFmtId="0" fontId="2" fillId="19" borderId="42" xfId="0" applyNumberFormat="1" applyFont="1" applyFill="1" applyBorder="1" applyAlignment="1" applyProtection="1">
      <alignment horizontal="center" vertical="distributed"/>
    </xf>
    <xf numFmtId="0" fontId="8" fillId="0" borderId="42" xfId="0" applyNumberFormat="1" applyFont="1" applyFill="1" applyBorder="1" applyAlignment="1" applyProtection="1">
      <alignment horizontal="center" vertical="center"/>
    </xf>
    <xf numFmtId="0" fontId="2" fillId="0" borderId="42" xfId="0" applyNumberFormat="1" applyFont="1" applyFill="1" applyBorder="1" applyAlignment="1" applyProtection="1">
      <alignment horizontal="center" vertical="distributed"/>
    </xf>
    <xf numFmtId="0" fontId="2" fillId="20" borderId="42" xfId="0" applyNumberFormat="1" applyFont="1" applyFill="1" applyBorder="1" applyAlignment="1" applyProtection="1">
      <alignment horizontal="center" vertical="distributed"/>
    </xf>
    <xf numFmtId="0" fontId="10" fillId="0" borderId="50" xfId="0" applyNumberFormat="1" applyFont="1" applyFill="1" applyBorder="1" applyAlignment="1" applyProtection="1">
      <alignment horizontal="center" vertical="center"/>
    </xf>
    <xf numFmtId="0" fontId="10" fillId="8" borderId="13" xfId="0" applyNumberFormat="1" applyFont="1" applyFill="1" applyBorder="1" applyAlignment="1" applyProtection="1">
      <alignment horizontal="center" vertical="distributed"/>
    </xf>
    <xf numFmtId="0" fontId="4" fillId="0" borderId="42" xfId="0" applyNumberFormat="1" applyFont="1" applyFill="1" applyBorder="1" applyAlignment="1" applyProtection="1">
      <alignment horizontal="center" vertical="distributed"/>
    </xf>
    <xf numFmtId="0" fontId="6" fillId="0" borderId="42" xfId="0" applyNumberFormat="1" applyFont="1" applyFill="1" applyBorder="1" applyAlignment="1" applyProtection="1">
      <alignment horizontal="center" vertical="distributed"/>
    </xf>
    <xf numFmtId="0" fontId="2" fillId="0" borderId="42" xfId="0" applyNumberFormat="1" applyFont="1" applyFill="1" applyBorder="1" applyAlignment="1" applyProtection="1">
      <alignment vertical="center"/>
    </xf>
    <xf numFmtId="0" fontId="35" fillId="21" borderId="36" xfId="0" applyNumberFormat="1" applyFont="1" applyFill="1" applyBorder="1" applyAlignment="1" applyProtection="1">
      <alignment horizontal="center" vertical="center"/>
    </xf>
    <xf numFmtId="0" fontId="2" fillId="0" borderId="36" xfId="0" applyNumberFormat="1" applyFont="1" applyFill="1" applyBorder="1" applyAlignment="1" applyProtection="1">
      <alignment horizontal="center" vertical="center"/>
    </xf>
    <xf numFmtId="0" fontId="7" fillId="0" borderId="42" xfId="0" applyNumberFormat="1" applyFont="1" applyFill="1" applyBorder="1" applyAlignment="1" applyProtection="1">
      <alignment horizontal="center" vertical="distributed"/>
    </xf>
    <xf numFmtId="0" fontId="10" fillId="0" borderId="52" xfId="0" applyNumberFormat="1" applyFont="1" applyFill="1" applyBorder="1" applyAlignment="1" applyProtection="1">
      <alignment horizontal="center" vertical="center"/>
    </xf>
    <xf numFmtId="0" fontId="2" fillId="13" borderId="42" xfId="0" applyNumberFormat="1" applyFont="1" applyFill="1" applyBorder="1" applyAlignment="1" applyProtection="1">
      <alignment vertical="center"/>
    </xf>
    <xf numFmtId="0" fontId="35" fillId="21" borderId="42" xfId="0" applyNumberFormat="1" applyFont="1" applyFill="1" applyBorder="1" applyAlignment="1" applyProtection="1">
      <alignment vertical="center"/>
    </xf>
    <xf numFmtId="0" fontId="35" fillId="13" borderId="42" xfId="0" applyNumberFormat="1" applyFont="1" applyFill="1" applyBorder="1" applyAlignment="1" applyProtection="1">
      <alignment horizontal="center" vertical="center"/>
    </xf>
    <xf numFmtId="0" fontId="35" fillId="21" borderId="42" xfId="0" applyNumberFormat="1" applyFont="1" applyFill="1" applyBorder="1" applyAlignment="1" applyProtection="1">
      <alignment horizontal="center" vertical="distributed"/>
    </xf>
    <xf numFmtId="0" fontId="35" fillId="0" borderId="42" xfId="0" applyNumberFormat="1" applyFont="1" applyFill="1" applyBorder="1" applyAlignment="1" applyProtection="1">
      <alignment horizontal="center" vertical="center"/>
    </xf>
    <xf numFmtId="0" fontId="2" fillId="13" borderId="42" xfId="0" applyNumberFormat="1" applyFont="1" applyFill="1" applyBorder="1" applyAlignment="1" applyProtection="1">
      <alignment horizontal="center" vertical="distributed"/>
    </xf>
    <xf numFmtId="0" fontId="2" fillId="0" borderId="48" xfId="0" applyNumberFormat="1" applyFont="1" applyFill="1" applyBorder="1" applyAlignment="1" applyProtection="1">
      <alignment horizontal="distributed" vertical="distributed"/>
    </xf>
    <xf numFmtId="0" fontId="2" fillId="0" borderId="42" xfId="0" applyNumberFormat="1" applyFont="1" applyFill="1" applyBorder="1" applyAlignment="1" applyProtection="1">
      <alignment horizontal="distributed" vertical="distributed"/>
    </xf>
    <xf numFmtId="0" fontId="6" fillId="0" borderId="42" xfId="0" applyNumberFormat="1" applyFont="1" applyFill="1" applyBorder="1" applyAlignment="1" applyProtection="1">
      <alignment horizontal="distributed" vertical="distributed"/>
    </xf>
    <xf numFmtId="0" fontId="2" fillId="0" borderId="42" xfId="0" applyNumberFormat="1" applyFont="1" applyFill="1" applyBorder="1" applyAlignment="1" applyProtection="1">
      <alignment vertical="distributed"/>
    </xf>
    <xf numFmtId="0" fontId="35" fillId="21" borderId="42" xfId="0" applyNumberFormat="1" applyFont="1" applyFill="1" applyBorder="1" applyAlignment="1" applyProtection="1">
      <alignment horizontal="center" vertical="center"/>
    </xf>
    <xf numFmtId="0" fontId="2" fillId="2" borderId="42" xfId="0" applyNumberFormat="1" applyFont="1" applyFill="1" applyBorder="1" applyAlignment="1" applyProtection="1">
      <alignment horizontal="center" vertical="distributed"/>
    </xf>
    <xf numFmtId="0" fontId="2" fillId="23" borderId="59" xfId="0" applyNumberFormat="1" applyFont="1" applyFill="1" applyBorder="1" applyAlignment="1" applyProtection="1">
      <alignment horizontal="center" vertical="center"/>
    </xf>
    <xf numFmtId="0" fontId="2" fillId="4" borderId="42" xfId="0" applyNumberFormat="1" applyFont="1" applyFill="1" applyBorder="1" applyAlignment="1" applyProtection="1">
      <alignment horizontal="center" vertical="distributed"/>
    </xf>
    <xf numFmtId="0" fontId="2" fillId="0" borderId="14" xfId="0" applyNumberFormat="1" applyFont="1" applyFill="1" applyBorder="1" applyAlignment="1" applyProtection="1">
      <alignment horizontal="center" vertical="distributed"/>
    </xf>
    <xf numFmtId="0" fontId="10" fillId="0" borderId="63" xfId="0" applyNumberFormat="1" applyFont="1" applyFill="1" applyBorder="1" applyAlignment="1" applyProtection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distributed"/>
    </xf>
    <xf numFmtId="0" fontId="6" fillId="0" borderId="14" xfId="0" applyNumberFormat="1" applyFont="1" applyFill="1" applyBorder="1" applyAlignment="1" applyProtection="1">
      <alignment horizontal="center" vertical="distributed"/>
    </xf>
    <xf numFmtId="0" fontId="1" fillId="0" borderId="14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vertical="distributed"/>
    </xf>
    <xf numFmtId="0" fontId="2" fillId="0" borderId="0" xfId="0" applyNumberFormat="1" applyFont="1" applyFill="1" applyBorder="1" applyAlignment="1" applyProtection="1">
      <alignment horizontal="center" vertical="distributed"/>
    </xf>
    <xf numFmtId="0" fontId="4" fillId="0" borderId="0" xfId="0" applyNumberFormat="1" applyFont="1" applyFill="1" applyBorder="1" applyAlignment="1" applyProtection="1">
      <alignment horizontal="center" vertical="distributed"/>
    </xf>
    <xf numFmtId="0" fontId="3" fillId="0" borderId="14" xfId="0" applyNumberFormat="1" applyFont="1" applyFill="1" applyBorder="1" applyAlignment="1" applyProtection="1">
      <alignment horizontal="center" vertical="distributed"/>
    </xf>
    <xf numFmtId="0" fontId="6" fillId="0" borderId="0" xfId="0" applyNumberFormat="1" applyFont="1" applyFill="1" applyBorder="1" applyAlignment="1" applyProtection="1">
      <alignment horizontal="center" vertical="distributed"/>
    </xf>
    <xf numFmtId="0" fontId="7" fillId="0" borderId="0" xfId="0" applyNumberFormat="1" applyFont="1" applyFill="1" applyBorder="1" applyAlignment="1" applyProtection="1">
      <alignment horizontal="center" vertical="distributed"/>
    </xf>
    <xf numFmtId="0" fontId="8" fillId="0" borderId="0" xfId="0" applyNumberFormat="1" applyFont="1" applyFill="1" applyBorder="1" applyAlignment="1" applyProtection="1">
      <alignment horizontal="center" vertical="distributed"/>
    </xf>
    <xf numFmtId="0" fontId="18" fillId="0" borderId="0" xfId="0" applyNumberFormat="1" applyFont="1" applyFill="1" applyBorder="1" applyAlignment="1" applyProtection="1">
      <alignment wrapText="1"/>
    </xf>
    <xf numFmtId="0" fontId="2" fillId="0" borderId="9" xfId="0" applyNumberFormat="1" applyFont="1" applyFill="1" applyBorder="1" applyAlignment="1" applyProtection="1">
      <alignment vertical="distributed"/>
    </xf>
    <xf numFmtId="0" fontId="2" fillId="19" borderId="36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distributed"/>
    </xf>
    <xf numFmtId="0" fontId="2" fillId="2" borderId="64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left" vertical="distributed"/>
    </xf>
    <xf numFmtId="0" fontId="2" fillId="23" borderId="64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distributed"/>
    </xf>
    <xf numFmtId="0" fontId="2" fillId="25" borderId="36" xfId="0" applyNumberFormat="1" applyFont="1" applyFill="1" applyBorder="1" applyAlignment="1" applyProtection="1">
      <alignment horizontal="center" vertical="center"/>
    </xf>
    <xf numFmtId="0" fontId="2" fillId="26" borderId="36" xfId="0" applyNumberFormat="1" applyFont="1" applyFill="1" applyBorder="1" applyAlignment="1" applyProtection="1">
      <alignment horizontal="center" vertical="center"/>
    </xf>
    <xf numFmtId="0" fontId="2" fillId="4" borderId="36" xfId="0" applyNumberFormat="1" applyFont="1" applyFill="1" applyBorder="1" applyAlignment="1" applyProtection="1">
      <alignment horizontal="distributed" vertical="distributed"/>
    </xf>
    <xf numFmtId="0" fontId="2" fillId="0" borderId="9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1" fillId="0" borderId="59" xfId="0" applyNumberFormat="1" applyFont="1" applyFill="1" applyBorder="1" applyAlignment="1" applyProtection="1"/>
    <xf numFmtId="0" fontId="1" fillId="0" borderId="58" xfId="0" applyNumberFormat="1" applyFont="1" applyFill="1" applyBorder="1" applyAlignment="1" applyProtection="1"/>
    <xf numFmtId="0" fontId="9" fillId="0" borderId="58" xfId="0" applyNumberFormat="1" applyFont="1" applyFill="1" applyBorder="1" applyAlignment="1" applyProtection="1"/>
    <xf numFmtId="0" fontId="1" fillId="0" borderId="65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2" fillId="5" borderId="74" xfId="0" applyNumberFormat="1" applyFont="1" applyFill="1" applyBorder="1" applyAlignment="1" applyProtection="1">
      <alignment vertical="distributed"/>
    </xf>
    <xf numFmtId="0" fontId="2" fillId="5" borderId="75" xfId="0" applyNumberFormat="1" applyFont="1" applyFill="1" applyBorder="1" applyAlignment="1" applyProtection="1">
      <alignment vertical="distributed"/>
    </xf>
    <xf numFmtId="0" fontId="2" fillId="5" borderId="41" xfId="0" applyNumberFormat="1" applyFont="1" applyFill="1" applyBorder="1" applyAlignment="1" applyProtection="1">
      <alignment vertical="distributed"/>
    </xf>
    <xf numFmtId="0" fontId="2" fillId="5" borderId="76" xfId="0" applyNumberFormat="1" applyFont="1" applyFill="1" applyBorder="1" applyAlignment="1" applyProtection="1">
      <alignment vertical="distributed"/>
    </xf>
    <xf numFmtId="0" fontId="23" fillId="6" borderId="77" xfId="0" applyNumberFormat="1" applyFont="1" applyFill="1" applyBorder="1" applyAlignment="1" applyProtection="1">
      <alignment horizontal="center" vertical="distributed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3" fillId="21" borderId="77" xfId="0" applyNumberFormat="1" applyFont="1" applyFill="1" applyBorder="1" applyAlignment="1" applyProtection="1">
      <alignment horizontal="center" vertical="center" wrapText="1"/>
    </xf>
    <xf numFmtId="0" fontId="1" fillId="21" borderId="37" xfId="0" applyNumberFormat="1" applyFont="1" applyFill="1" applyBorder="1" applyAlignment="1" applyProtection="1">
      <alignment vertical="center"/>
    </xf>
    <xf numFmtId="0" fontId="1" fillId="21" borderId="55" xfId="0" applyNumberFormat="1" applyFont="1" applyFill="1" applyBorder="1" applyAlignment="1" applyProtection="1">
      <alignment vertical="center"/>
    </xf>
    <xf numFmtId="0" fontId="1" fillId="21" borderId="54" xfId="0" applyNumberFormat="1" applyFont="1" applyFill="1" applyBorder="1" applyAlignment="1" applyProtection="1">
      <alignment vertical="center"/>
    </xf>
    <xf numFmtId="0" fontId="23" fillId="0" borderId="77" xfId="0" applyNumberFormat="1" applyFont="1" applyFill="1" applyBorder="1" applyAlignment="1" applyProtection="1">
      <alignment horizontal="center" vertical="center" wrapText="1"/>
    </xf>
    <xf numFmtId="0" fontId="30" fillId="13" borderId="37" xfId="0" applyNumberFormat="1" applyFont="1" applyFill="1" applyBorder="1" applyAlignment="1" applyProtection="1">
      <alignment horizontal="center" vertical="center" wrapText="1"/>
    </xf>
    <xf numFmtId="0" fontId="28" fillId="13" borderId="77" xfId="0" applyNumberFormat="1" applyFont="1" applyFill="1" applyBorder="1" applyAlignment="1" applyProtection="1">
      <alignment horizontal="center" vertical="center" wrapText="1"/>
    </xf>
    <xf numFmtId="0" fontId="28" fillId="13" borderId="56" xfId="0" applyNumberFormat="1" applyFont="1" applyFill="1" applyBorder="1" applyAlignment="1" applyProtection="1">
      <alignment horizontal="center" vertical="center" wrapText="1"/>
    </xf>
    <xf numFmtId="0" fontId="28" fillId="13" borderId="78" xfId="0" applyNumberFormat="1" applyFont="1" applyFill="1" applyBorder="1" applyAlignment="1" applyProtection="1">
      <alignment horizontal="center" vertical="center" wrapText="1"/>
    </xf>
    <xf numFmtId="0" fontId="1" fillId="21" borderId="55" xfId="0" applyNumberFormat="1" applyFont="1" applyFill="1" applyBorder="1" applyAlignment="1" applyProtection="1">
      <alignment horizontal="center" vertical="center"/>
    </xf>
    <xf numFmtId="0" fontId="1" fillId="21" borderId="54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30" fillId="13" borderId="56" xfId="0" applyNumberFormat="1" applyFont="1" applyFill="1" applyBorder="1" applyAlignment="1" applyProtection="1">
      <alignment horizontal="center" vertical="center" wrapText="1"/>
    </xf>
    <xf numFmtId="0" fontId="30" fillId="13" borderId="77" xfId="0" applyNumberFormat="1" applyFont="1" applyFill="1" applyBorder="1" applyAlignment="1" applyProtection="1">
      <alignment horizontal="center" vertical="center" wrapText="1"/>
    </xf>
    <xf numFmtId="0" fontId="23" fillId="0" borderId="79" xfId="0" applyNumberFormat="1" applyFont="1" applyFill="1" applyBorder="1" applyAlignment="1" applyProtection="1">
      <alignment horizontal="center" vertical="center" wrapText="1"/>
    </xf>
    <xf numFmtId="0" fontId="23" fillId="22" borderId="77" xfId="0" applyNumberFormat="1" applyFont="1" applyFill="1" applyBorder="1" applyAlignment="1" applyProtection="1">
      <alignment horizontal="center" wrapText="1"/>
    </xf>
    <xf numFmtId="0" fontId="17" fillId="8" borderId="77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vertical="center" textRotation="90" wrapText="1"/>
    </xf>
    <xf numFmtId="0" fontId="24" fillId="5" borderId="22" xfId="0" applyNumberFormat="1" applyFont="1" applyFill="1" applyBorder="1" applyAlignment="1" applyProtection="1">
      <alignment horizontal="center" vertical="distributed" wrapText="1"/>
    </xf>
    <xf numFmtId="0" fontId="27" fillId="0" borderId="0" xfId="0" applyNumberFormat="1" applyFont="1" applyFill="1" applyBorder="1" applyAlignment="1" applyProtection="1">
      <alignment vertical="center"/>
    </xf>
    <xf numFmtId="2" fontId="27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4" fillId="11" borderId="37" xfId="0" applyNumberFormat="1" applyFont="1" applyFill="1" applyBorder="1" applyAlignment="1" applyProtection="1">
      <alignment vertical="center"/>
    </xf>
    <xf numFmtId="0" fontId="14" fillId="11" borderId="55" xfId="0" applyNumberFormat="1" applyFont="1" applyFill="1" applyBorder="1" applyAlignment="1" applyProtection="1">
      <alignment vertical="center"/>
    </xf>
    <xf numFmtId="0" fontId="14" fillId="11" borderId="54" xfId="0" applyNumberFormat="1" applyFont="1" applyFill="1" applyBorder="1" applyAlignment="1" applyProtection="1">
      <alignment vertical="center"/>
    </xf>
    <xf numFmtId="0" fontId="39" fillId="0" borderId="0" xfId="0" applyFont="1"/>
    <xf numFmtId="0" fontId="30" fillId="13" borderId="80" xfId="0" applyNumberFormat="1" applyFont="1" applyFill="1" applyBorder="1" applyAlignment="1" applyProtection="1">
      <alignment horizontal="center" vertical="center" wrapText="1"/>
    </xf>
    <xf numFmtId="0" fontId="23" fillId="0" borderId="124" xfId="0" applyNumberFormat="1" applyFont="1" applyFill="1" applyBorder="1" applyAlignment="1" applyProtection="1">
      <alignment horizontal="center" vertical="center" wrapText="1"/>
    </xf>
    <xf numFmtId="0" fontId="31" fillId="0" borderId="37" xfId="0" applyNumberFormat="1" applyFont="1" applyFill="1" applyBorder="1" applyAlignment="1" applyProtection="1">
      <alignment horizontal="center" vertical="center"/>
    </xf>
    <xf numFmtId="0" fontId="2" fillId="0" borderId="37" xfId="0" applyNumberFormat="1" applyFont="1" applyFill="1" applyBorder="1" applyAlignment="1" applyProtection="1">
      <alignment horizontal="center" vertical="center"/>
    </xf>
    <xf numFmtId="0" fontId="1" fillId="21" borderId="37" xfId="0" applyNumberFormat="1" applyFont="1" applyFill="1" applyBorder="1" applyAlignment="1" applyProtection="1">
      <alignment horizontal="center" vertical="center"/>
    </xf>
    <xf numFmtId="0" fontId="1" fillId="0" borderId="128" xfId="0" applyNumberFormat="1" applyFont="1" applyFill="1" applyBorder="1" applyAlignment="1" applyProtection="1">
      <alignment horizontal="center" vertical="center"/>
    </xf>
    <xf numFmtId="0" fontId="1" fillId="0" borderId="130" xfId="0" applyNumberFormat="1" applyFont="1" applyFill="1" applyBorder="1" applyAlignment="1" applyProtection="1">
      <alignment horizontal="center" vertical="center"/>
    </xf>
    <xf numFmtId="0" fontId="1" fillId="0" borderId="37" xfId="0" applyNumberFormat="1" applyFont="1" applyFill="1" applyBorder="1" applyAlignment="1" applyProtection="1">
      <alignment horizontal="center" vertical="center"/>
    </xf>
    <xf numFmtId="0" fontId="1" fillId="0" borderId="78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vertical="center"/>
      <protection hidden="1"/>
    </xf>
    <xf numFmtId="0" fontId="31" fillId="0" borderId="128" xfId="0" applyNumberFormat="1" applyFont="1" applyFill="1" applyBorder="1" applyAlignment="1" applyProtection="1">
      <alignment horizontal="center" vertical="center"/>
    </xf>
    <xf numFmtId="1" fontId="19" fillId="0" borderId="0" xfId="0" applyNumberFormat="1" applyFont="1" applyFill="1" applyBorder="1" applyAlignment="1" applyProtection="1"/>
    <xf numFmtId="0" fontId="2" fillId="17" borderId="37" xfId="0" applyNumberFormat="1" applyFont="1" applyFill="1" applyBorder="1" applyAlignment="1" applyProtection="1">
      <alignment horizontal="center" vertical="distributed" wrapText="1"/>
    </xf>
    <xf numFmtId="0" fontId="2" fillId="17" borderId="39" xfId="0" applyNumberFormat="1" applyFont="1" applyFill="1" applyBorder="1" applyAlignment="1" applyProtection="1">
      <alignment horizontal="center" vertical="distributed" wrapText="1"/>
    </xf>
    <xf numFmtId="1" fontId="32" fillId="18" borderId="40" xfId="0" applyNumberFormat="1" applyFont="1" applyFill="1" applyBorder="1" applyAlignment="1" applyProtection="1">
      <alignment horizontal="center" vertical="center" shrinkToFit="1"/>
      <protection hidden="1"/>
    </xf>
    <xf numFmtId="1" fontId="32" fillId="16" borderId="40" xfId="0" applyNumberFormat="1" applyFont="1" applyFill="1" applyBorder="1" applyAlignment="1" applyProtection="1">
      <alignment horizontal="center" vertical="center" shrinkToFit="1"/>
      <protection hidden="1"/>
    </xf>
    <xf numFmtId="0" fontId="2" fillId="19" borderId="31" xfId="0" applyNumberFormat="1" applyFont="1" applyFill="1" applyBorder="1" applyAlignment="1" applyProtection="1">
      <alignment horizontal="center" vertical="distributed"/>
    </xf>
    <xf numFmtId="0" fontId="10" fillId="8" borderId="121" xfId="0" applyNumberFormat="1" applyFont="1" applyFill="1" applyBorder="1" applyAlignment="1" applyProtection="1">
      <alignment horizontal="center" vertical="center"/>
    </xf>
    <xf numFmtId="0" fontId="3" fillId="16" borderId="121" xfId="0" applyNumberFormat="1" applyFont="1" applyFill="1" applyBorder="1" applyAlignment="1" applyProtection="1">
      <alignment horizontal="center" vertical="center"/>
    </xf>
    <xf numFmtId="0" fontId="10" fillId="0" borderId="51" xfId="0" applyNumberFormat="1" applyFont="1" applyFill="1" applyBorder="1" applyAlignment="1" applyProtection="1">
      <alignment horizontal="center" vertical="center"/>
    </xf>
    <xf numFmtId="0" fontId="10" fillId="8" borderId="122" xfId="0" applyNumberFormat="1" applyFont="1" applyFill="1" applyBorder="1" applyAlignment="1" applyProtection="1">
      <alignment horizontal="center" vertical="center"/>
    </xf>
    <xf numFmtId="0" fontId="3" fillId="16" borderId="122" xfId="0" applyNumberFormat="1" applyFont="1" applyFill="1" applyBorder="1" applyAlignment="1" applyProtection="1">
      <alignment horizontal="center" vertical="center"/>
    </xf>
    <xf numFmtId="0" fontId="10" fillId="0" borderId="53" xfId="0" applyNumberFormat="1" applyFont="1" applyFill="1" applyBorder="1" applyAlignment="1" applyProtection="1">
      <alignment horizontal="center" vertical="center"/>
    </xf>
    <xf numFmtId="0" fontId="2" fillId="19" borderId="47" xfId="0" applyNumberFormat="1" applyFont="1" applyFill="1" applyBorder="1" applyAlignment="1" applyProtection="1">
      <alignment horizontal="center" vertical="distributed"/>
    </xf>
    <xf numFmtId="0" fontId="2" fillId="0" borderId="25" xfId="0" applyNumberFormat="1" applyFont="1" applyFill="1" applyBorder="1" applyAlignment="1" applyProtection="1">
      <alignment horizontal="center" vertical="distributed"/>
    </xf>
    <xf numFmtId="0" fontId="10" fillId="8" borderId="123" xfId="0" applyNumberFormat="1" applyFont="1" applyFill="1" applyBorder="1" applyAlignment="1" applyProtection="1">
      <alignment horizontal="center" vertical="center"/>
    </xf>
    <xf numFmtId="0" fontId="3" fillId="16" borderId="123" xfId="0" applyNumberFormat="1" applyFont="1" applyFill="1" applyBorder="1" applyAlignment="1" applyProtection="1">
      <alignment horizontal="center" vertical="center"/>
    </xf>
    <xf numFmtId="0" fontId="10" fillId="0" borderId="57" xfId="0" applyNumberFormat="1" applyFont="1" applyFill="1" applyBorder="1" applyAlignment="1" applyProtection="1">
      <alignment horizontal="center" vertical="center"/>
    </xf>
    <xf numFmtId="0" fontId="3" fillId="8" borderId="24" xfId="0" applyNumberFormat="1" applyFont="1" applyFill="1" applyBorder="1" applyAlignment="1" applyProtection="1">
      <alignment horizontal="center" vertical="distributed"/>
    </xf>
    <xf numFmtId="0" fontId="3" fillId="24" borderId="24" xfId="0" applyNumberFormat="1" applyFont="1" applyFill="1" applyBorder="1" applyAlignment="1" applyProtection="1">
      <alignment horizontal="center" vertical="distributed"/>
    </xf>
    <xf numFmtId="0" fontId="3" fillId="0" borderId="22" xfId="0" applyNumberFormat="1" applyFont="1" applyFill="1" applyBorder="1" applyAlignment="1" applyProtection="1">
      <alignment horizontal="center" vertical="distributed"/>
    </xf>
    <xf numFmtId="0" fontId="8" fillId="0" borderId="0" xfId="0" applyNumberFormat="1" applyFont="1" applyFill="1" applyBorder="1" applyAlignment="1" applyProtection="1">
      <alignment horizontal="distributed" vertical="distributed"/>
    </xf>
    <xf numFmtId="0" fontId="23" fillId="8" borderId="77" xfId="0" applyNumberFormat="1" applyFont="1" applyFill="1" applyBorder="1" applyAlignment="1" applyProtection="1">
      <alignment horizontal="center" vertical="distributed" wrapText="1"/>
    </xf>
    <xf numFmtId="0" fontId="1" fillId="8" borderId="37" xfId="0" applyNumberFormat="1" applyFont="1" applyFill="1" applyBorder="1" applyAlignment="1" applyProtection="1">
      <alignment vertical="center"/>
    </xf>
    <xf numFmtId="0" fontId="1" fillId="8" borderId="55" xfId="0" applyNumberFormat="1" applyFont="1" applyFill="1" applyBorder="1" applyAlignment="1" applyProtection="1">
      <alignment vertical="center"/>
    </xf>
    <xf numFmtId="0" fontId="1" fillId="8" borderId="54" xfId="0" applyNumberFormat="1" applyFont="1" applyFill="1" applyBorder="1" applyAlignment="1" applyProtection="1">
      <alignment vertical="center"/>
    </xf>
    <xf numFmtId="0" fontId="16" fillId="0" borderId="0" xfId="0" applyNumberFormat="1" applyFont="1" applyFill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23" fillId="0" borderId="77" xfId="0" applyNumberFormat="1" applyFont="1" applyFill="1" applyBorder="1" applyAlignment="1" applyProtection="1">
      <alignment horizontal="center" vertical="distributed" wrapText="1"/>
    </xf>
    <xf numFmtId="0" fontId="30" fillId="13" borderId="36" xfId="0" applyNumberFormat="1" applyFont="1" applyFill="1" applyBorder="1" applyAlignment="1" applyProtection="1">
      <alignment horizontal="center" vertical="center" wrapText="1"/>
    </xf>
    <xf numFmtId="0" fontId="30" fillId="13" borderId="83" xfId="0" applyNumberFormat="1" applyFont="1" applyFill="1" applyBorder="1" applyAlignment="1" applyProtection="1">
      <alignment horizontal="center" vertical="center" wrapText="1"/>
    </xf>
    <xf numFmtId="0" fontId="1" fillId="0" borderId="84" xfId="0" applyNumberFormat="1" applyFont="1" applyFill="1" applyBorder="1" applyAlignment="1" applyProtection="1">
      <alignment horizontal="center" vertical="center"/>
    </xf>
    <xf numFmtId="0" fontId="30" fillId="13" borderId="85" xfId="0" applyNumberFormat="1" applyFont="1" applyFill="1" applyBorder="1" applyAlignment="1" applyProtection="1">
      <alignment horizontal="center" vertical="center" wrapText="1"/>
    </xf>
    <xf numFmtId="0" fontId="30" fillId="13" borderId="84" xfId="0" applyNumberFormat="1" applyFont="1" applyFill="1" applyBorder="1" applyAlignment="1" applyProtection="1">
      <alignment horizontal="center" vertical="center" wrapText="1"/>
    </xf>
    <xf numFmtId="0" fontId="30" fillId="13" borderId="86" xfId="0" applyNumberFormat="1" applyFont="1" applyFill="1" applyBorder="1" applyAlignment="1" applyProtection="1">
      <alignment horizontal="center" vertical="center" wrapText="1"/>
    </xf>
    <xf numFmtId="0" fontId="1" fillId="0" borderId="77" xfId="0" applyNumberFormat="1" applyFont="1" applyFill="1" applyBorder="1" applyAlignment="1" applyProtection="1">
      <alignment horizontal="center" vertical="center"/>
    </xf>
    <xf numFmtId="0" fontId="23" fillId="0" borderId="133" xfId="0" applyNumberFormat="1" applyFont="1" applyFill="1" applyBorder="1" applyAlignment="1" applyProtection="1">
      <alignment horizontal="center" vertical="distributed" wrapText="1"/>
    </xf>
    <xf numFmtId="0" fontId="25" fillId="13" borderId="85" xfId="0" applyNumberFormat="1" applyFont="1" applyFill="1" applyBorder="1" applyAlignment="1" applyProtection="1">
      <alignment horizontal="center" vertical="center" wrapText="1"/>
    </xf>
    <xf numFmtId="0" fontId="31" fillId="8" borderId="37" xfId="0" applyNumberFormat="1" applyFont="1" applyFill="1" applyBorder="1" applyAlignment="1" applyProtection="1">
      <alignment vertical="center"/>
    </xf>
    <xf numFmtId="0" fontId="31" fillId="8" borderId="55" xfId="0" applyNumberFormat="1" applyFont="1" applyFill="1" applyBorder="1" applyAlignment="1" applyProtection="1">
      <alignment vertical="center"/>
    </xf>
    <xf numFmtId="0" fontId="31" fillId="8" borderId="54" xfId="0" applyNumberFormat="1" applyFont="1" applyFill="1" applyBorder="1" applyAlignment="1" applyProtection="1">
      <alignment vertical="center"/>
    </xf>
    <xf numFmtId="0" fontId="35" fillId="13" borderId="36" xfId="0" applyNumberFormat="1" applyFont="1" applyFill="1" applyBorder="1" applyAlignment="1" applyProtection="1">
      <alignment horizontal="center" vertical="center" wrapText="1"/>
    </xf>
    <xf numFmtId="0" fontId="35" fillId="13" borderId="56" xfId="0" applyNumberFormat="1" applyFont="1" applyFill="1" applyBorder="1" applyAlignment="1" applyProtection="1">
      <alignment horizontal="center" vertical="center" wrapText="1"/>
    </xf>
    <xf numFmtId="0" fontId="35" fillId="13" borderId="87" xfId="0" applyNumberFormat="1" applyFont="1" applyFill="1" applyBorder="1" applyAlignment="1" applyProtection="1">
      <alignment horizontal="center" vertical="center" wrapText="1"/>
    </xf>
    <xf numFmtId="0" fontId="35" fillId="0" borderId="37" xfId="0" applyNumberFormat="1" applyFont="1" applyFill="1" applyBorder="1" applyAlignment="1" applyProtection="1">
      <alignment horizontal="center" vertical="center"/>
    </xf>
    <xf numFmtId="0" fontId="35" fillId="13" borderId="84" xfId="0" applyNumberFormat="1" applyFont="1" applyFill="1" applyBorder="1" applyAlignment="1" applyProtection="1">
      <alignment horizontal="center" vertical="center" wrapText="1"/>
    </xf>
    <xf numFmtId="0" fontId="35" fillId="13" borderId="85" xfId="0" applyNumberFormat="1" applyFont="1" applyFill="1" applyBorder="1" applyAlignment="1" applyProtection="1">
      <alignment horizontal="center" vertical="center" wrapText="1"/>
    </xf>
    <xf numFmtId="0" fontId="2" fillId="13" borderId="86" xfId="0" applyNumberFormat="1" applyFont="1" applyFill="1" applyBorder="1" applyAlignment="1" applyProtection="1">
      <alignment horizontal="center" vertical="center" wrapText="1"/>
    </xf>
    <xf numFmtId="0" fontId="2" fillId="0" borderId="84" xfId="0" applyNumberFormat="1" applyFont="1" applyFill="1" applyBorder="1" applyAlignment="1" applyProtection="1">
      <alignment horizontal="center" vertical="center"/>
    </xf>
    <xf numFmtId="0" fontId="35" fillId="13" borderId="86" xfId="0" applyNumberFormat="1" applyFont="1" applyFill="1" applyBorder="1" applyAlignment="1" applyProtection="1">
      <alignment horizontal="center" vertical="center" wrapText="1"/>
    </xf>
    <xf numFmtId="0" fontId="30" fillId="13" borderId="88" xfId="0" applyNumberFormat="1" applyFont="1" applyFill="1" applyBorder="1" applyAlignment="1" applyProtection="1">
      <alignment horizontal="center" vertical="center" wrapText="1"/>
    </xf>
    <xf numFmtId="0" fontId="30" fillId="13" borderId="89" xfId="0" applyNumberFormat="1" applyFont="1" applyFill="1" applyBorder="1" applyAlignment="1" applyProtection="1">
      <alignment horizontal="center" vertical="center" wrapText="1"/>
    </xf>
    <xf numFmtId="0" fontId="30" fillId="13" borderId="87" xfId="0" applyNumberFormat="1" applyFont="1" applyFill="1" applyBorder="1" applyAlignment="1" applyProtection="1">
      <alignment horizontal="center" vertical="center" wrapText="1"/>
    </xf>
    <xf numFmtId="0" fontId="31" fillId="0" borderId="89" xfId="0" applyNumberFormat="1" applyFont="1" applyFill="1" applyBorder="1" applyAlignment="1" applyProtection="1">
      <alignment horizontal="center" vertical="center"/>
    </xf>
    <xf numFmtId="0" fontId="30" fillId="13" borderId="90" xfId="0" applyNumberFormat="1" applyFont="1" applyFill="1" applyBorder="1" applyAlignment="1" applyProtection="1">
      <alignment horizontal="center" vertical="center" wrapText="1"/>
    </xf>
    <xf numFmtId="0" fontId="31" fillId="0" borderId="88" xfId="0" applyNumberFormat="1" applyFont="1" applyFill="1" applyBorder="1" applyAlignment="1" applyProtection="1">
      <alignment horizontal="center" vertical="center"/>
    </xf>
    <xf numFmtId="0" fontId="23" fillId="0" borderId="79" xfId="0" applyNumberFormat="1" applyFont="1" applyFill="1" applyBorder="1" applyAlignment="1" applyProtection="1">
      <alignment horizontal="center" vertical="distributed" wrapText="1"/>
    </xf>
    <xf numFmtId="0" fontId="23" fillId="0" borderId="133" xfId="0" applyNumberFormat="1" applyFont="1" applyFill="1" applyBorder="1" applyAlignment="1" applyProtection="1">
      <alignment horizontal="center" vertical="distributed"/>
    </xf>
    <xf numFmtId="0" fontId="1" fillId="0" borderId="128" xfId="0" applyNumberFormat="1" applyFont="1" applyFill="1" applyBorder="1" applyAlignment="1" applyProtection="1">
      <alignment horizontal="center"/>
    </xf>
    <xf numFmtId="0" fontId="30" fillId="13" borderId="132" xfId="0" applyNumberFormat="1" applyFont="1" applyFill="1" applyBorder="1" applyAlignment="1" applyProtection="1">
      <alignment horizontal="center" vertical="center" wrapText="1"/>
    </xf>
    <xf numFmtId="0" fontId="1" fillId="0" borderId="131" xfId="0" applyNumberFormat="1" applyFont="1" applyFill="1" applyBorder="1" applyAlignment="1" applyProtection="1">
      <alignment horizontal="center" vertical="center"/>
    </xf>
    <xf numFmtId="0" fontId="30" fillId="13" borderId="55" xfId="0" applyNumberFormat="1" applyFont="1" applyFill="1" applyBorder="1" applyAlignment="1" applyProtection="1">
      <alignment horizontal="center" vertical="center" wrapText="1"/>
    </xf>
    <xf numFmtId="0" fontId="28" fillId="13" borderId="133" xfId="0" applyNumberFormat="1" applyFont="1" applyFill="1" applyBorder="1" applyAlignment="1" applyProtection="1">
      <alignment vertical="center" wrapText="1"/>
    </xf>
    <xf numFmtId="0" fontId="30" fillId="13" borderId="130" xfId="0" applyNumberFormat="1" applyFont="1" applyFill="1" applyBorder="1" applyAlignment="1" applyProtection="1">
      <alignment horizontal="center" vertical="center" wrapText="1"/>
    </xf>
    <xf numFmtId="0" fontId="1" fillId="10" borderId="8" xfId="0" applyNumberFormat="1" applyFont="1" applyFill="1" applyBorder="1" applyAlignment="1" applyProtection="1">
      <alignment vertical="center"/>
    </xf>
    <xf numFmtId="0" fontId="1" fillId="10" borderId="0" xfId="0" applyNumberFormat="1" applyFont="1" applyFill="1" applyBorder="1" applyAlignment="1" applyProtection="1">
      <alignment vertical="center"/>
    </xf>
    <xf numFmtId="0" fontId="1" fillId="10" borderId="28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30" fillId="13" borderId="133" xfId="0" applyNumberFormat="1" applyFont="1" applyFill="1" applyBorder="1" applyAlignment="1" applyProtection="1">
      <alignment vertical="center" wrapText="1"/>
    </xf>
    <xf numFmtId="0" fontId="1" fillId="10" borderId="132" xfId="0" applyNumberFormat="1" applyFont="1" applyFill="1" applyBorder="1" applyAlignment="1" applyProtection="1">
      <alignment vertical="center"/>
    </xf>
    <xf numFmtId="0" fontId="1" fillId="10" borderId="55" xfId="0" applyNumberFormat="1" applyFont="1" applyFill="1" applyBorder="1" applyAlignment="1" applyProtection="1">
      <alignment vertical="center"/>
    </xf>
    <xf numFmtId="0" fontId="1" fillId="10" borderId="134" xfId="0" applyNumberFormat="1" applyFont="1" applyFill="1" applyBorder="1" applyAlignment="1" applyProtection="1">
      <alignment vertical="center"/>
    </xf>
    <xf numFmtId="0" fontId="16" fillId="0" borderId="8" xfId="0" applyNumberFormat="1" applyFont="1" applyFill="1" applyBorder="1" applyAlignment="1" applyProtection="1"/>
    <xf numFmtId="0" fontId="17" fillId="28" borderId="77" xfId="0" applyNumberFormat="1" applyFont="1" applyFill="1" applyBorder="1" applyAlignment="1" applyProtection="1">
      <alignment horizontal="center" vertical="distributed" wrapText="1"/>
    </xf>
    <xf numFmtId="0" fontId="14" fillId="28" borderId="37" xfId="0" applyNumberFormat="1" applyFont="1" applyFill="1" applyBorder="1" applyAlignment="1" applyProtection="1">
      <alignment vertical="center"/>
    </xf>
    <xf numFmtId="0" fontId="14" fillId="28" borderId="55" xfId="0" applyNumberFormat="1" applyFont="1" applyFill="1" applyBorder="1" applyAlignment="1" applyProtection="1">
      <alignment vertical="center"/>
    </xf>
    <xf numFmtId="0" fontId="14" fillId="28" borderId="54" xfId="0" applyNumberFormat="1" applyFont="1" applyFill="1" applyBorder="1" applyAlignment="1" applyProtection="1">
      <alignment vertical="center"/>
    </xf>
    <xf numFmtId="0" fontId="16" fillId="0" borderId="0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/>
    <xf numFmtId="0" fontId="41" fillId="0" borderId="0" xfId="0" applyFont="1"/>
    <xf numFmtId="0" fontId="23" fillId="9" borderId="140" xfId="0" applyNumberFormat="1" applyFont="1" applyFill="1" applyBorder="1" applyAlignment="1" applyProtection="1">
      <alignment horizontal="center" vertical="distributed" wrapText="1"/>
    </xf>
    <xf numFmtId="0" fontId="21" fillId="9" borderId="143" xfId="0" applyNumberFormat="1" applyFont="1" applyFill="1" applyBorder="1" applyAlignment="1" applyProtection="1">
      <alignment vertical="center" wrapText="1"/>
    </xf>
    <xf numFmtId="0" fontId="21" fillId="9" borderId="160" xfId="0" applyNumberFormat="1" applyFont="1" applyFill="1" applyBorder="1" applyAlignment="1" applyProtection="1">
      <alignment vertical="center" wrapText="1"/>
    </xf>
    <xf numFmtId="0" fontId="21" fillId="9" borderId="148" xfId="0" applyNumberFormat="1" applyFont="1" applyFill="1" applyBorder="1" applyAlignment="1" applyProtection="1">
      <alignment vertical="center" wrapText="1"/>
    </xf>
    <xf numFmtId="0" fontId="21" fillId="9" borderId="141" xfId="0" applyNumberFormat="1" applyFont="1" applyFill="1" applyBorder="1" applyAlignment="1" applyProtection="1">
      <alignment vertical="center" wrapText="1"/>
    </xf>
    <xf numFmtId="0" fontId="21" fillId="9" borderId="140" xfId="0" applyNumberFormat="1" applyFont="1" applyFill="1" applyBorder="1" applyAlignment="1" applyProtection="1">
      <alignment vertical="center" wrapText="1"/>
    </xf>
    <xf numFmtId="0" fontId="38" fillId="9" borderId="141" xfId="0" applyNumberFormat="1" applyFont="1" applyFill="1" applyBorder="1" applyAlignment="1" applyProtection="1">
      <alignment vertical="center" wrapText="1"/>
    </xf>
    <xf numFmtId="0" fontId="23" fillId="0" borderId="15" xfId="0" applyNumberFormat="1" applyFont="1" applyFill="1" applyBorder="1" applyAlignment="1" applyProtection="1">
      <alignment vertical="distributed"/>
    </xf>
    <xf numFmtId="0" fontId="2" fillId="13" borderId="111" xfId="0" applyNumberFormat="1" applyFont="1" applyFill="1" applyBorder="1" applyAlignment="1" applyProtection="1">
      <alignment horizontal="center" vertical="center" wrapText="1"/>
    </xf>
    <xf numFmtId="0" fontId="2" fillId="13" borderId="112" xfId="0" applyNumberFormat="1" applyFont="1" applyFill="1" applyBorder="1" applyAlignment="1" applyProtection="1">
      <alignment horizontal="center" vertical="center" wrapText="1"/>
    </xf>
    <xf numFmtId="0" fontId="2" fillId="0" borderId="19" xfId="0" applyNumberFormat="1" applyFont="1" applyFill="1" applyBorder="1" applyAlignment="1" applyProtection="1">
      <alignment horizontal="center" vertical="center"/>
    </xf>
    <xf numFmtId="0" fontId="2" fillId="0" borderId="18" xfId="0" applyNumberFormat="1" applyFont="1" applyFill="1" applyBorder="1" applyAlignment="1" applyProtection="1">
      <alignment horizontal="center" vertical="center"/>
    </xf>
    <xf numFmtId="0" fontId="2" fillId="13" borderId="110" xfId="0" applyNumberFormat="1" applyFont="1" applyFill="1" applyBorder="1" applyAlignment="1" applyProtection="1">
      <alignment horizontal="center" vertical="center" wrapText="1"/>
    </xf>
    <xf numFmtId="0" fontId="2" fillId="13" borderId="19" xfId="0" applyNumberFormat="1" applyFont="1" applyFill="1" applyBorder="1" applyAlignment="1" applyProtection="1">
      <alignment vertical="center" wrapText="1"/>
    </xf>
    <xf numFmtId="0" fontId="2" fillId="13" borderId="0" xfId="0" applyNumberFormat="1" applyFont="1" applyFill="1" applyBorder="1" applyAlignment="1" applyProtection="1">
      <alignment horizontal="center" vertical="center" wrapText="1"/>
    </xf>
    <xf numFmtId="0" fontId="23" fillId="0" borderId="126" xfId="0" applyNumberFormat="1" applyFont="1" applyFill="1" applyBorder="1" applyAlignment="1" applyProtection="1">
      <alignment vertical="distributed"/>
    </xf>
    <xf numFmtId="0" fontId="30" fillId="13" borderId="128" xfId="0" applyNumberFormat="1" applyFont="1" applyFill="1" applyBorder="1" applyAlignment="1" applyProtection="1">
      <alignment horizontal="center" vertical="center" wrapText="1"/>
    </xf>
    <xf numFmtId="0" fontId="1" fillId="0" borderId="132" xfId="0" applyNumberFormat="1" applyFont="1" applyFill="1" applyBorder="1" applyAlignment="1" applyProtection="1">
      <alignment horizontal="center" vertical="center"/>
    </xf>
    <xf numFmtId="0" fontId="30" fillId="13" borderId="133" xfId="0" applyNumberFormat="1" applyFont="1" applyFill="1" applyBorder="1" applyAlignment="1" applyProtection="1">
      <alignment horizontal="center" vertical="center" wrapText="1"/>
    </xf>
    <xf numFmtId="0" fontId="28" fillId="13" borderId="78" xfId="0" applyNumberFormat="1" applyFont="1" applyFill="1" applyBorder="1" applyAlignment="1" applyProtection="1">
      <alignment vertical="center" wrapText="1"/>
    </xf>
    <xf numFmtId="0" fontId="30" fillId="13" borderId="58" xfId="0" applyNumberFormat="1" applyFont="1" applyFill="1" applyBorder="1" applyAlignment="1" applyProtection="1">
      <alignment horizontal="center" vertical="center" wrapText="1"/>
    </xf>
    <xf numFmtId="0" fontId="35" fillId="0" borderId="132" xfId="0" applyNumberFormat="1" applyFont="1" applyFill="1" applyBorder="1" applyAlignment="1" applyProtection="1">
      <alignment horizontal="center" vertical="center"/>
    </xf>
    <xf numFmtId="0" fontId="13" fillId="13" borderId="12" xfId="0" applyNumberFormat="1" applyFont="1" applyFill="1" applyBorder="1" applyAlignment="1" applyProtection="1">
      <alignment horizontal="left" vertical="center" wrapText="1"/>
    </xf>
    <xf numFmtId="0" fontId="1" fillId="0" borderId="130" xfId="0" applyNumberFormat="1" applyFont="1" applyFill="1" applyBorder="1" applyAlignment="1" applyProtection="1">
      <alignment horizontal="center"/>
    </xf>
    <xf numFmtId="0" fontId="30" fillId="13" borderId="162" xfId="0" applyNumberFormat="1" applyFont="1" applyFill="1" applyBorder="1" applyAlignment="1" applyProtection="1">
      <alignment horizontal="center" vertical="center" wrapText="1"/>
    </xf>
    <xf numFmtId="0" fontId="30" fillId="13" borderId="163" xfId="0" applyNumberFormat="1" applyFont="1" applyFill="1" applyBorder="1" applyAlignment="1" applyProtection="1">
      <alignment horizontal="center" vertical="center" wrapText="1"/>
    </xf>
    <xf numFmtId="0" fontId="1" fillId="0" borderId="65" xfId="0" applyNumberFormat="1" applyFont="1" applyFill="1" applyBorder="1" applyAlignment="1" applyProtection="1">
      <alignment horizontal="center" vertical="center"/>
    </xf>
    <xf numFmtId="0" fontId="1" fillId="0" borderId="59" xfId="0" applyNumberFormat="1" applyFont="1" applyFill="1" applyBorder="1" applyAlignment="1" applyProtection="1">
      <alignment horizontal="center" vertical="center"/>
    </xf>
    <xf numFmtId="0" fontId="30" fillId="13" borderId="161" xfId="0" applyNumberFormat="1" applyFont="1" applyFill="1" applyBorder="1" applyAlignment="1" applyProtection="1">
      <alignment horizontal="center" vertical="center" wrapText="1"/>
    </xf>
    <xf numFmtId="0" fontId="28" fillId="13" borderId="65" xfId="0" applyNumberFormat="1" applyFont="1" applyFill="1" applyBorder="1" applyAlignment="1" applyProtection="1">
      <alignment vertical="center" wrapText="1"/>
    </xf>
    <xf numFmtId="0" fontId="23" fillId="29" borderId="154" xfId="0" applyNumberFormat="1" applyFont="1" applyFill="1" applyBorder="1" applyAlignment="1" applyProtection="1">
      <alignment horizontal="center" vertical="distributed" wrapText="1"/>
    </xf>
    <xf numFmtId="0" fontId="19" fillId="0" borderId="0" xfId="0" applyNumberFormat="1" applyFont="1" applyFill="1" applyBorder="1" applyAlignment="1" applyProtection="1">
      <alignment vertical="center"/>
    </xf>
    <xf numFmtId="0" fontId="23" fillId="9" borderId="135" xfId="0" applyNumberFormat="1" applyFont="1" applyFill="1" applyBorder="1" applyAlignment="1" applyProtection="1">
      <alignment horizontal="center" vertical="distributed" wrapText="1"/>
    </xf>
    <xf numFmtId="0" fontId="21" fillId="9" borderId="136" xfId="0" applyNumberFormat="1" applyFont="1" applyFill="1" applyBorder="1" applyAlignment="1" applyProtection="1">
      <alignment vertical="center" wrapText="1"/>
    </xf>
    <xf numFmtId="0" fontId="21" fillId="9" borderId="164" xfId="0" applyNumberFormat="1" applyFont="1" applyFill="1" applyBorder="1" applyAlignment="1" applyProtection="1">
      <alignment vertical="center" wrapText="1"/>
    </xf>
    <xf numFmtId="0" fontId="38" fillId="9" borderId="109" xfId="0" applyNumberFormat="1" applyFont="1" applyFill="1" applyBorder="1" applyAlignment="1" applyProtection="1">
      <alignment vertical="center" wrapText="1"/>
    </xf>
    <xf numFmtId="0" fontId="38" fillId="9" borderId="106" xfId="0" applyNumberFormat="1" applyFont="1" applyFill="1" applyBorder="1" applyAlignment="1" applyProtection="1">
      <alignment vertical="center" wrapText="1"/>
    </xf>
    <xf numFmtId="0" fontId="38" fillId="9" borderId="135" xfId="0" applyNumberFormat="1" applyFont="1" applyFill="1" applyBorder="1" applyAlignment="1" applyProtection="1">
      <alignment vertical="center" wrapText="1"/>
    </xf>
    <xf numFmtId="0" fontId="21" fillId="9" borderId="109" xfId="0" applyNumberFormat="1" applyFont="1" applyFill="1" applyBorder="1" applyAlignment="1" applyProtection="1">
      <alignment vertical="center" wrapText="1"/>
    </xf>
    <xf numFmtId="0" fontId="21" fillId="9" borderId="106" xfId="0" applyNumberFormat="1" applyFont="1" applyFill="1" applyBorder="1" applyAlignment="1" applyProtection="1">
      <alignment vertical="center" wrapText="1"/>
    </xf>
    <xf numFmtId="0" fontId="5" fillId="0" borderId="8" xfId="0" applyNumberFormat="1" applyFont="1" applyFill="1" applyBorder="1" applyAlignment="1" applyProtection="1"/>
    <xf numFmtId="0" fontId="42" fillId="13" borderId="128" xfId="0" applyNumberFormat="1" applyFont="1" applyFill="1" applyBorder="1" applyAlignment="1" applyProtection="1">
      <alignment horizontal="center" vertical="center" wrapText="1"/>
    </xf>
    <xf numFmtId="0" fontId="42" fillId="13" borderId="130" xfId="0" applyNumberFormat="1" applyFont="1" applyFill="1" applyBorder="1" applyAlignment="1" applyProtection="1">
      <alignment horizontal="center" vertical="center" wrapText="1"/>
    </xf>
    <xf numFmtId="0" fontId="43" fillId="0" borderId="78" xfId="0" applyNumberFormat="1" applyFont="1" applyFill="1" applyBorder="1" applyAlignment="1" applyProtection="1">
      <alignment horizontal="center" vertical="center"/>
    </xf>
    <xf numFmtId="0" fontId="43" fillId="0" borderId="132" xfId="0" applyNumberFormat="1" applyFont="1" applyFill="1" applyBorder="1" applyAlignment="1" applyProtection="1">
      <alignment horizontal="center" vertical="center"/>
    </xf>
    <xf numFmtId="0" fontId="42" fillId="13" borderId="133" xfId="0" applyNumberFormat="1" applyFont="1" applyFill="1" applyBorder="1" applyAlignment="1" applyProtection="1">
      <alignment horizontal="center" vertical="center" wrapText="1"/>
    </xf>
    <xf numFmtId="0" fontId="44" fillId="13" borderId="130" xfId="0" applyNumberFormat="1" applyFont="1" applyFill="1" applyBorder="1" applyAlignment="1" applyProtection="1">
      <alignment vertical="center" wrapText="1"/>
    </xf>
    <xf numFmtId="0" fontId="42" fillId="13" borderId="78" xfId="0" applyNumberFormat="1" applyFont="1" applyFill="1" applyBorder="1" applyAlignment="1" applyProtection="1">
      <alignment horizontal="center" vertical="center" wrapText="1"/>
    </xf>
    <xf numFmtId="0" fontId="42" fillId="13" borderId="132" xfId="0" applyNumberFormat="1" applyFont="1" applyFill="1" applyBorder="1" applyAlignment="1" applyProtection="1">
      <alignment horizontal="center" vertical="center" wrapText="1"/>
    </xf>
    <xf numFmtId="1" fontId="20" fillId="0" borderId="0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/>
    <xf numFmtId="0" fontId="45" fillId="0" borderId="0" xfId="0" applyFont="1"/>
    <xf numFmtId="0" fontId="31" fillId="0" borderId="78" xfId="0" applyNumberFormat="1" applyFont="1" applyFill="1" applyBorder="1" applyAlignment="1" applyProtection="1">
      <alignment horizontal="center" vertical="center"/>
    </xf>
    <xf numFmtId="0" fontId="31" fillId="0" borderId="132" xfId="0" applyNumberFormat="1" applyFont="1" applyFill="1" applyBorder="1" applyAlignment="1" applyProtection="1">
      <alignment horizontal="center" vertical="center"/>
    </xf>
    <xf numFmtId="0" fontId="25" fillId="13" borderId="130" xfId="0" applyNumberFormat="1" applyFont="1" applyFill="1" applyBorder="1" applyAlignment="1" applyProtection="1">
      <alignment vertical="center" wrapText="1"/>
    </xf>
    <xf numFmtId="0" fontId="30" fillId="13" borderId="78" xfId="0" applyNumberFormat="1" applyFont="1" applyFill="1" applyBorder="1" applyAlignment="1" applyProtection="1">
      <alignment horizontal="center" vertical="center" wrapText="1"/>
    </xf>
    <xf numFmtId="0" fontId="43" fillId="0" borderId="133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/>
    <xf numFmtId="0" fontId="42" fillId="13" borderId="96" xfId="0" applyNumberFormat="1" applyFont="1" applyFill="1" applyBorder="1" applyAlignment="1" applyProtection="1">
      <alignment horizontal="center" vertical="center" wrapText="1"/>
    </xf>
    <xf numFmtId="0" fontId="42" fillId="13" borderId="153" xfId="0" applyNumberFormat="1" applyFont="1" applyFill="1" applyBorder="1" applyAlignment="1" applyProtection="1">
      <alignment horizontal="center" vertical="center" wrapText="1"/>
    </xf>
    <xf numFmtId="0" fontId="42" fillId="13" borderId="98" xfId="0" applyNumberFormat="1" applyFont="1" applyFill="1" applyBorder="1" applyAlignment="1" applyProtection="1">
      <alignment horizontal="center" vertical="center" wrapText="1"/>
    </xf>
    <xf numFmtId="0" fontId="42" fillId="13" borderId="97" xfId="0" applyNumberFormat="1" applyFont="1" applyFill="1" applyBorder="1" applyAlignment="1" applyProtection="1">
      <alignment horizontal="center" vertical="center" wrapText="1"/>
    </xf>
    <xf numFmtId="0" fontId="42" fillId="13" borderId="165" xfId="0" applyNumberFormat="1" applyFont="1" applyFill="1" applyBorder="1" applyAlignment="1" applyProtection="1">
      <alignment horizontal="center" vertical="center" wrapText="1"/>
    </xf>
    <xf numFmtId="0" fontId="44" fillId="13" borderId="167" xfId="0" applyNumberFormat="1" applyFont="1" applyFill="1" applyBorder="1" applyAlignment="1" applyProtection="1">
      <alignment vertical="center" wrapText="1"/>
    </xf>
    <xf numFmtId="0" fontId="42" fillId="13" borderId="166" xfId="0" applyNumberFormat="1" applyFont="1" applyFill="1" applyBorder="1" applyAlignment="1" applyProtection="1">
      <alignment horizontal="center" vertical="center" wrapText="1"/>
    </xf>
    <xf numFmtId="0" fontId="23" fillId="29" borderId="93" xfId="0" applyNumberFormat="1" applyFont="1" applyFill="1" applyBorder="1" applyAlignment="1" applyProtection="1">
      <alignment horizontal="center" vertical="distributed" wrapText="1"/>
    </xf>
    <xf numFmtId="0" fontId="23" fillId="9" borderId="91" xfId="0" applyNumberFormat="1" applyFont="1" applyFill="1" applyBorder="1" applyAlignment="1" applyProtection="1">
      <alignment horizontal="center" vertical="distributed" wrapText="1"/>
    </xf>
    <xf numFmtId="0" fontId="21" fillId="9" borderId="135" xfId="0" applyNumberFormat="1" applyFont="1" applyFill="1" applyBorder="1" applyAlignment="1" applyProtection="1">
      <alignment vertical="center" wrapText="1"/>
    </xf>
    <xf numFmtId="0" fontId="8" fillId="13" borderId="8" xfId="0" applyNumberFormat="1" applyFont="1" applyFill="1" applyBorder="1" applyAlignment="1" applyProtection="1"/>
    <xf numFmtId="0" fontId="8" fillId="13" borderId="17" xfId="0" applyNumberFormat="1" applyFont="1" applyFill="1" applyBorder="1" applyAlignment="1" applyProtection="1">
      <alignment horizontal="center" vertical="distributed" wrapText="1"/>
    </xf>
    <xf numFmtId="0" fontId="15" fillId="13" borderId="128" xfId="0" applyNumberFormat="1" applyFont="1" applyFill="1" applyBorder="1" applyAlignment="1" applyProtection="1">
      <alignment vertical="center" wrapText="1"/>
    </xf>
    <xf numFmtId="0" fontId="15" fillId="13" borderId="130" xfId="0" applyNumberFormat="1" applyFont="1" applyFill="1" applyBorder="1" applyAlignment="1" applyProtection="1">
      <alignment vertical="center" wrapText="1"/>
    </xf>
    <xf numFmtId="0" fontId="15" fillId="13" borderId="78" xfId="0" applyNumberFormat="1" applyFont="1" applyFill="1" applyBorder="1" applyAlignment="1" applyProtection="1">
      <alignment vertical="center" wrapText="1"/>
    </xf>
    <xf numFmtId="0" fontId="15" fillId="13" borderId="132" xfId="0" applyNumberFormat="1" applyFont="1" applyFill="1" applyBorder="1" applyAlignment="1" applyProtection="1">
      <alignment vertical="center" wrapText="1"/>
    </xf>
    <xf numFmtId="0" fontId="15" fillId="13" borderId="133" xfId="0" applyNumberFormat="1" applyFont="1" applyFill="1" applyBorder="1" applyAlignment="1" applyProtection="1">
      <alignment vertical="center" wrapText="1"/>
    </xf>
    <xf numFmtId="0" fontId="12" fillId="13" borderId="130" xfId="0" applyNumberFormat="1" applyFont="1" applyFill="1" applyBorder="1" applyAlignment="1" applyProtection="1">
      <alignment vertical="center" wrapText="1"/>
    </xf>
    <xf numFmtId="0" fontId="8" fillId="0" borderId="130" xfId="0" applyNumberFormat="1" applyFont="1" applyFill="1" applyBorder="1" applyAlignment="1" applyProtection="1">
      <alignment vertical="center"/>
    </xf>
    <xf numFmtId="0" fontId="15" fillId="13" borderId="0" xfId="0" applyNumberFormat="1" applyFont="1" applyFill="1" applyBorder="1" applyAlignment="1" applyProtection="1"/>
    <xf numFmtId="0" fontId="8" fillId="13" borderId="0" xfId="0" applyNumberFormat="1" applyFont="1" applyFill="1" applyBorder="1" applyAlignment="1" applyProtection="1"/>
    <xf numFmtId="0" fontId="8" fillId="13" borderId="9" xfId="0" applyNumberFormat="1" applyFont="1" applyFill="1" applyBorder="1" applyAlignment="1" applyProtection="1"/>
    <xf numFmtId="0" fontId="12" fillId="0" borderId="0" xfId="0" applyFont="1"/>
    <xf numFmtId="0" fontId="1" fillId="0" borderId="130" xfId="0" applyNumberFormat="1" applyFont="1" applyFill="1" applyBorder="1" applyAlignment="1" applyProtection="1">
      <alignment vertical="center"/>
    </xf>
    <xf numFmtId="0" fontId="30" fillId="13" borderId="96" xfId="0" applyNumberFormat="1" applyFont="1" applyFill="1" applyBorder="1" applyAlignment="1" applyProtection="1">
      <alignment horizontal="center" vertical="center" wrapText="1"/>
    </xf>
    <xf numFmtId="0" fontId="30" fillId="13" borderId="153" xfId="0" applyNumberFormat="1" applyFont="1" applyFill="1" applyBorder="1" applyAlignment="1" applyProtection="1">
      <alignment horizontal="center" vertical="center" wrapText="1"/>
    </xf>
    <xf numFmtId="0" fontId="30" fillId="13" borderId="165" xfId="0" applyNumberFormat="1" applyFont="1" applyFill="1" applyBorder="1" applyAlignment="1" applyProtection="1">
      <alignment horizontal="center" vertical="center" wrapText="1"/>
    </xf>
    <xf numFmtId="0" fontId="1" fillId="0" borderId="153" xfId="0" applyNumberFormat="1" applyFont="1" applyFill="1" applyBorder="1" applyAlignment="1" applyProtection="1">
      <alignment vertical="center"/>
    </xf>
    <xf numFmtId="0" fontId="23" fillId="10" borderId="93" xfId="0" applyNumberFormat="1" applyFont="1" applyFill="1" applyBorder="1" applyAlignment="1" applyProtection="1">
      <alignment horizontal="center" vertical="distributed" wrapText="1"/>
    </xf>
    <xf numFmtId="0" fontId="13" fillId="10" borderId="99" xfId="0" applyNumberFormat="1" applyFont="1" applyFill="1" applyBorder="1" applyAlignment="1" applyProtection="1">
      <alignment horizontal="left" vertical="distributed" wrapText="1"/>
    </xf>
    <xf numFmtId="0" fontId="13" fillId="10" borderId="6" xfId="0" applyNumberFormat="1" applyFont="1" applyFill="1" applyBorder="1" applyAlignment="1" applyProtection="1">
      <alignment horizontal="left" vertical="distributed" wrapText="1"/>
    </xf>
    <xf numFmtId="0" fontId="13" fillId="10" borderId="100" xfId="0" applyNumberFormat="1" applyFont="1" applyFill="1" applyBorder="1" applyAlignment="1" applyProtection="1">
      <alignment horizontal="left" vertical="distributed" wrapText="1"/>
    </xf>
    <xf numFmtId="0" fontId="1" fillId="10" borderId="99" xfId="0" applyNumberFormat="1" applyFont="1" applyFill="1" applyBorder="1" applyAlignment="1" applyProtection="1">
      <alignment horizontal="center" vertical="center"/>
    </xf>
    <xf numFmtId="0" fontId="1" fillId="10" borderId="6" xfId="0" applyNumberFormat="1" applyFont="1" applyFill="1" applyBorder="1" applyAlignment="1" applyProtection="1">
      <alignment horizontal="center" vertical="center"/>
    </xf>
    <xf numFmtId="1" fontId="1" fillId="10" borderId="102" xfId="0" applyNumberFormat="1" applyFont="1" applyFill="1" applyBorder="1" applyAlignment="1" applyProtection="1">
      <alignment horizontal="center" vertical="center"/>
    </xf>
    <xf numFmtId="1" fontId="1" fillId="10" borderId="6" xfId="0" applyNumberFormat="1" applyFont="1" applyFill="1" applyBorder="1" applyAlignment="1" applyProtection="1">
      <alignment horizontal="center" vertical="center"/>
    </xf>
    <xf numFmtId="1" fontId="1" fillId="10" borderId="101" xfId="0" applyNumberFormat="1" applyFont="1" applyFill="1" applyBorder="1" applyAlignment="1" applyProtection="1">
      <alignment horizontal="center" vertical="center"/>
    </xf>
    <xf numFmtId="0" fontId="1" fillId="10" borderId="102" xfId="0" applyNumberFormat="1" applyFont="1" applyFill="1" applyBorder="1" applyAlignment="1" applyProtection="1">
      <alignment horizontal="center" vertical="center"/>
    </xf>
    <xf numFmtId="0" fontId="1" fillId="10" borderId="100" xfId="0" applyNumberFormat="1" applyFont="1" applyFill="1" applyBorder="1" applyAlignment="1" applyProtection="1">
      <alignment horizontal="center" vertical="center"/>
    </xf>
    <xf numFmtId="0" fontId="1" fillId="10" borderId="101" xfId="0" applyNumberFormat="1" applyFont="1" applyFill="1" applyBorder="1" applyAlignment="1" applyProtection="1">
      <alignment horizontal="center" vertical="center"/>
    </xf>
    <xf numFmtId="0" fontId="1" fillId="10" borderId="152" xfId="0" applyNumberFormat="1" applyFont="1" applyFill="1" applyBorder="1" applyAlignment="1" applyProtection="1">
      <alignment horizontal="center" vertical="center"/>
    </xf>
    <xf numFmtId="0" fontId="13" fillId="10" borderId="6" xfId="0" applyNumberFormat="1" applyFont="1" applyFill="1" applyBorder="1" applyAlignment="1" applyProtection="1">
      <alignment horizontal="center" vertical="center"/>
    </xf>
    <xf numFmtId="0" fontId="13" fillId="10" borderId="99" xfId="0" applyNumberFormat="1" applyFont="1" applyFill="1" applyBorder="1" applyAlignment="1" applyProtection="1">
      <alignment horizontal="center" vertical="center"/>
    </xf>
    <xf numFmtId="0" fontId="13" fillId="10" borderId="101" xfId="0" applyNumberFormat="1" applyFont="1" applyFill="1" applyBorder="1" applyAlignment="1" applyProtection="1">
      <alignment horizontal="center" vertical="center"/>
    </xf>
    <xf numFmtId="0" fontId="3" fillId="28" borderId="108" xfId="0" applyNumberFormat="1" applyFont="1" applyFill="1" applyBorder="1" applyAlignment="1" applyProtection="1">
      <alignment horizontal="center" vertical="center" wrapText="1"/>
    </xf>
    <xf numFmtId="0" fontId="3" fillId="28" borderId="53" xfId="0" applyNumberFormat="1" applyFont="1" applyFill="1" applyBorder="1" applyAlignment="1" applyProtection="1">
      <alignment horizontal="center" vertical="center" wrapText="1"/>
    </xf>
    <xf numFmtId="0" fontId="12" fillId="28" borderId="77" xfId="0" applyNumberFormat="1" applyFont="1" applyFill="1" applyBorder="1" applyAlignment="1" applyProtection="1">
      <alignment horizontal="center" vertical="center" wrapText="1"/>
    </xf>
    <xf numFmtId="0" fontId="8" fillId="0" borderId="77" xfId="0" applyNumberFormat="1" applyFont="1" applyFill="1" applyBorder="1" applyAlignment="1" applyProtection="1">
      <alignment horizontal="center" vertical="center" wrapText="1"/>
    </xf>
    <xf numFmtId="0" fontId="40" fillId="0" borderId="53" xfId="0" applyNumberFormat="1" applyFont="1" applyFill="1" applyBorder="1" applyAlignment="1" applyProtection="1"/>
    <xf numFmtId="0" fontId="40" fillId="0" borderId="55" xfId="0" applyNumberFormat="1" applyFont="1" applyFill="1" applyBorder="1" applyAlignment="1" applyProtection="1"/>
    <xf numFmtId="0" fontId="40" fillId="0" borderId="54" xfId="0" applyNumberFormat="1" applyFont="1" applyFill="1" applyBorder="1" applyAlignment="1" applyProtection="1"/>
    <xf numFmtId="1" fontId="1" fillId="0" borderId="0" xfId="0" applyNumberFormat="1" applyFont="1" applyFill="1" applyBorder="1" applyAlignment="1" applyProtection="1">
      <alignment horizontal="center" vertical="center"/>
    </xf>
    <xf numFmtId="2" fontId="27" fillId="6" borderId="4" xfId="0" applyNumberFormat="1" applyFont="1" applyFill="1" applyBorder="1" applyAlignment="1" applyProtection="1">
      <alignment vertical="center"/>
    </xf>
    <xf numFmtId="2" fontId="27" fillId="6" borderId="5" xfId="0" applyNumberFormat="1" applyFont="1" applyFill="1" applyBorder="1" applyAlignment="1" applyProtection="1">
      <alignment vertical="center"/>
    </xf>
    <xf numFmtId="0" fontId="3" fillId="28" borderId="10" xfId="0" applyNumberFormat="1" applyFont="1" applyFill="1" applyBorder="1" applyAlignment="1" applyProtection="1">
      <alignment horizontal="left" vertical="center" wrapText="1"/>
    </xf>
    <xf numFmtId="0" fontId="3" fillId="28" borderId="11" xfId="0" applyNumberFormat="1" applyFont="1" applyFill="1" applyBorder="1" applyAlignment="1" applyProtection="1">
      <alignment horizontal="left" vertical="center" wrapText="1"/>
    </xf>
    <xf numFmtId="0" fontId="3" fillId="28" borderId="12" xfId="0" applyNumberFormat="1" applyFont="1" applyFill="1" applyBorder="1" applyAlignment="1" applyProtection="1">
      <alignment horizontal="left" vertical="center" wrapText="1"/>
    </xf>
    <xf numFmtId="0" fontId="14" fillId="28" borderId="10" xfId="0" applyNumberFormat="1" applyFont="1" applyFill="1" applyBorder="1" applyAlignment="1" applyProtection="1">
      <alignment horizontal="center"/>
    </xf>
    <xf numFmtId="0" fontId="14" fillId="28" borderId="11" xfId="0" applyNumberFormat="1" applyFont="1" applyFill="1" applyBorder="1" applyAlignment="1" applyProtection="1">
      <alignment horizontal="center"/>
    </xf>
    <xf numFmtId="1" fontId="14" fillId="28" borderId="108" xfId="0" applyNumberFormat="1" applyFont="1" applyFill="1" applyBorder="1" applyAlignment="1" applyProtection="1">
      <alignment horizontal="center" vertical="center"/>
    </xf>
    <xf numFmtId="1" fontId="14" fillId="28" borderId="11" xfId="0" applyNumberFormat="1" applyFont="1" applyFill="1" applyBorder="1" applyAlignment="1" applyProtection="1">
      <alignment horizontal="center" vertical="center"/>
    </xf>
    <xf numFmtId="1" fontId="14" fillId="28" borderId="92" xfId="0" applyNumberFormat="1" applyFont="1" applyFill="1" applyBorder="1" applyAlignment="1" applyProtection="1">
      <alignment horizontal="center" vertical="center"/>
    </xf>
    <xf numFmtId="1" fontId="14" fillId="28" borderId="12" xfId="0" applyNumberFormat="1" applyFont="1" applyFill="1" applyBorder="1" applyAlignment="1" applyProtection="1">
      <alignment horizontal="center" vertical="center"/>
    </xf>
    <xf numFmtId="0" fontId="14" fillId="28" borderId="10" xfId="0" applyNumberFormat="1" applyFont="1" applyFill="1" applyBorder="1" applyAlignment="1" applyProtection="1">
      <alignment horizontal="center" vertical="center"/>
    </xf>
    <xf numFmtId="0" fontId="14" fillId="28" borderId="11" xfId="0" applyNumberFormat="1" applyFont="1" applyFill="1" applyBorder="1" applyAlignment="1" applyProtection="1">
      <alignment horizontal="center" vertical="center"/>
    </xf>
    <xf numFmtId="0" fontId="14" fillId="28" borderId="12" xfId="0" applyNumberFormat="1" applyFont="1" applyFill="1" applyBorder="1" applyAlignment="1" applyProtection="1">
      <alignment horizontal="center" vertical="center"/>
    </xf>
    <xf numFmtId="0" fontId="14" fillId="28" borderId="92" xfId="0" applyNumberFormat="1" applyFont="1" applyFill="1" applyBorder="1" applyAlignment="1" applyProtection="1">
      <alignment horizontal="center"/>
    </xf>
    <xf numFmtId="0" fontId="14" fillId="28" borderId="12" xfId="0" applyNumberFormat="1" applyFont="1" applyFill="1" applyBorder="1" applyAlignment="1" applyProtection="1">
      <alignment horizontal="center"/>
    </xf>
    <xf numFmtId="0" fontId="14" fillId="28" borderId="108" xfId="0" applyNumberFormat="1" applyFont="1" applyFill="1" applyBorder="1" applyAlignment="1" applyProtection="1">
      <alignment horizontal="center"/>
    </xf>
    <xf numFmtId="0" fontId="14" fillId="28" borderId="92" xfId="0" applyNumberFormat="1" applyFont="1" applyFill="1" applyBorder="1" applyAlignment="1" applyProtection="1">
      <alignment horizontal="center" vertical="center"/>
    </xf>
    <xf numFmtId="0" fontId="14" fillId="28" borderId="108" xfId="0" applyNumberFormat="1" applyFont="1" applyFill="1" applyBorder="1" applyAlignment="1" applyProtection="1">
      <alignment horizontal="center" vertical="center"/>
    </xf>
    <xf numFmtId="1" fontId="14" fillId="28" borderId="23" xfId="0" applyNumberFormat="1" applyFont="1" applyFill="1" applyBorder="1" applyAlignment="1" applyProtection="1">
      <alignment horizontal="center" vertical="center"/>
    </xf>
    <xf numFmtId="1" fontId="14" fillId="28" borderId="0" xfId="0" applyNumberFormat="1" applyFont="1" applyFill="1" applyBorder="1" applyAlignment="1" applyProtection="1">
      <alignment horizontal="center" vertical="center"/>
    </xf>
    <xf numFmtId="1" fontId="14" fillId="28" borderId="28" xfId="0" applyNumberFormat="1" applyFont="1" applyFill="1" applyBorder="1" applyAlignment="1" applyProtection="1">
      <alignment horizontal="center" vertical="center"/>
    </xf>
    <xf numFmtId="0" fontId="13" fillId="29" borderId="99" xfId="0" applyNumberFormat="1" applyFont="1" applyFill="1" applyBorder="1" applyAlignment="1" applyProtection="1">
      <alignment horizontal="left" vertical="distributed" wrapText="1"/>
    </xf>
    <xf numFmtId="0" fontId="13" fillId="29" borderId="6" xfId="0" applyNumberFormat="1" applyFont="1" applyFill="1" applyBorder="1" applyAlignment="1" applyProtection="1">
      <alignment horizontal="left" vertical="distributed" wrapText="1"/>
    </xf>
    <xf numFmtId="0" fontId="13" fillId="29" borderId="100" xfId="0" applyNumberFormat="1" applyFont="1" applyFill="1" applyBorder="1" applyAlignment="1" applyProtection="1">
      <alignment horizontal="left" vertical="distributed" wrapText="1"/>
    </xf>
    <xf numFmtId="0" fontId="1" fillId="29" borderId="6" xfId="0" applyNumberFormat="1" applyFont="1" applyFill="1" applyBorder="1" applyAlignment="1" applyProtection="1">
      <alignment horizontal="center" vertical="center"/>
    </xf>
    <xf numFmtId="0" fontId="15" fillId="12" borderId="57" xfId="0" applyNumberFormat="1" applyFont="1" applyFill="1" applyBorder="1" applyAlignment="1" applyProtection="1">
      <alignment horizontal="left" vertical="center" wrapText="1"/>
    </xf>
    <xf numFmtId="0" fontId="15" fillId="12" borderId="58" xfId="0" applyNumberFormat="1" applyFont="1" applyFill="1" applyBorder="1" applyAlignment="1" applyProtection="1">
      <alignment horizontal="left" vertical="center" wrapText="1"/>
    </xf>
    <xf numFmtId="0" fontId="15" fillId="12" borderId="65" xfId="0" applyNumberFormat="1" applyFont="1" applyFill="1" applyBorder="1" applyAlignment="1" applyProtection="1">
      <alignment horizontal="left" vertical="center" wrapText="1"/>
    </xf>
    <xf numFmtId="0" fontId="15" fillId="12" borderId="108" xfId="0" applyNumberFormat="1" applyFont="1" applyFill="1" applyBorder="1" applyAlignment="1" applyProtection="1">
      <alignment horizontal="left" vertical="center" wrapText="1"/>
    </xf>
    <xf numFmtId="0" fontId="15" fillId="12" borderId="11" xfId="0" applyNumberFormat="1" applyFont="1" applyFill="1" applyBorder="1" applyAlignment="1" applyProtection="1">
      <alignment horizontal="left" vertical="center" wrapText="1"/>
    </xf>
    <xf numFmtId="0" fontId="15" fillId="12" borderId="12" xfId="0" applyNumberFormat="1" applyFont="1" applyFill="1" applyBorder="1" applyAlignment="1" applyProtection="1">
      <alignment horizontal="left" vertical="center" wrapText="1"/>
    </xf>
    <xf numFmtId="0" fontId="14" fillId="12" borderId="59" xfId="0" applyNumberFormat="1" applyFont="1" applyFill="1" applyBorder="1" applyAlignment="1" applyProtection="1">
      <alignment horizontal="center" vertical="center"/>
    </xf>
    <xf numFmtId="0" fontId="14" fillId="12" borderId="58" xfId="0" applyNumberFormat="1" applyFont="1" applyFill="1" applyBorder="1" applyAlignment="1" applyProtection="1">
      <alignment horizontal="center" vertical="center"/>
    </xf>
    <xf numFmtId="0" fontId="14" fillId="12" borderId="10" xfId="0" applyNumberFormat="1" applyFont="1" applyFill="1" applyBorder="1" applyAlignment="1" applyProtection="1">
      <alignment horizontal="center" vertical="center"/>
    </xf>
    <xf numFmtId="0" fontId="14" fillId="12" borderId="11" xfId="0" applyNumberFormat="1" applyFont="1" applyFill="1" applyBorder="1" applyAlignment="1" applyProtection="1">
      <alignment horizontal="center" vertical="center"/>
    </xf>
    <xf numFmtId="1" fontId="14" fillId="12" borderId="59" xfId="0" applyNumberFormat="1" applyFont="1" applyFill="1" applyBorder="1" applyAlignment="1" applyProtection="1">
      <alignment horizontal="center" vertical="center"/>
    </xf>
    <xf numFmtId="1" fontId="14" fillId="12" borderId="58" xfId="0" applyNumberFormat="1" applyFont="1" applyFill="1" applyBorder="1" applyAlignment="1" applyProtection="1">
      <alignment horizontal="center" vertical="center"/>
    </xf>
    <xf numFmtId="1" fontId="14" fillId="12" borderId="10" xfId="0" applyNumberFormat="1" applyFont="1" applyFill="1" applyBorder="1" applyAlignment="1" applyProtection="1">
      <alignment horizontal="center" vertical="center"/>
    </xf>
    <xf numFmtId="1" fontId="14" fillId="12" borderId="11" xfId="0" applyNumberFormat="1" applyFont="1" applyFill="1" applyBorder="1" applyAlignment="1" applyProtection="1">
      <alignment horizontal="center" vertical="center"/>
    </xf>
    <xf numFmtId="0" fontId="14" fillId="12" borderId="59" xfId="0" applyNumberFormat="1" applyFont="1" applyFill="1" applyBorder="1" applyAlignment="1" applyProtection="1">
      <alignment horizontal="center"/>
    </xf>
    <xf numFmtId="0" fontId="14" fillId="12" borderId="58" xfId="0" applyNumberFormat="1" applyFont="1" applyFill="1" applyBorder="1" applyAlignment="1" applyProtection="1">
      <alignment horizontal="center"/>
    </xf>
    <xf numFmtId="0" fontId="14" fillId="12" borderId="60" xfId="0" applyNumberFormat="1" applyFont="1" applyFill="1" applyBorder="1" applyAlignment="1" applyProtection="1">
      <alignment horizontal="center"/>
    </xf>
    <xf numFmtId="0" fontId="14" fillId="12" borderId="10" xfId="0" applyNumberFormat="1" applyFont="1" applyFill="1" applyBorder="1" applyAlignment="1" applyProtection="1">
      <alignment horizontal="center"/>
    </xf>
    <xf numFmtId="0" fontId="14" fillId="12" borderId="11" xfId="0" applyNumberFormat="1" applyFont="1" applyFill="1" applyBorder="1" applyAlignment="1" applyProtection="1">
      <alignment horizontal="center"/>
    </xf>
    <xf numFmtId="0" fontId="14" fillId="12" borderId="92" xfId="0" applyNumberFormat="1" applyFont="1" applyFill="1" applyBorder="1" applyAlignment="1" applyProtection="1">
      <alignment horizontal="center"/>
    </xf>
    <xf numFmtId="1" fontId="14" fillId="12" borderId="55" xfId="0" applyNumberFormat="1" applyFont="1" applyFill="1" applyBorder="1" applyAlignment="1" applyProtection="1">
      <alignment horizontal="center"/>
    </xf>
    <xf numFmtId="1" fontId="14" fillId="12" borderId="132" xfId="0" applyNumberFormat="1" applyFont="1" applyFill="1" applyBorder="1" applyAlignment="1" applyProtection="1">
      <alignment horizontal="center"/>
    </xf>
    <xf numFmtId="1" fontId="14" fillId="12" borderId="134" xfId="0" applyNumberFormat="1" applyFont="1" applyFill="1" applyBorder="1" applyAlignment="1" applyProtection="1">
      <alignment horizontal="center"/>
    </xf>
    <xf numFmtId="0" fontId="21" fillId="9" borderId="106" xfId="0" applyNumberFormat="1" applyFont="1" applyFill="1" applyBorder="1" applyAlignment="1" applyProtection="1">
      <alignment horizontal="center" vertical="center" wrapText="1"/>
    </xf>
    <xf numFmtId="0" fontId="21" fillId="9" borderId="107" xfId="0" applyNumberFormat="1" applyFont="1" applyFill="1" applyBorder="1" applyAlignment="1" applyProtection="1">
      <alignment horizontal="center" vertical="center" wrapText="1"/>
    </xf>
    <xf numFmtId="0" fontId="21" fillId="9" borderId="109" xfId="0" applyNumberFormat="1" applyFont="1" applyFill="1" applyBorder="1" applyAlignment="1" applyProtection="1">
      <alignment horizontal="center" vertical="center" wrapText="1"/>
    </xf>
    <xf numFmtId="1" fontId="21" fillId="9" borderId="137" xfId="0" applyNumberFormat="1" applyFont="1" applyFill="1" applyBorder="1" applyAlignment="1" applyProtection="1">
      <alignment horizontal="center" vertical="center" wrapText="1"/>
    </xf>
    <xf numFmtId="0" fontId="21" fillId="9" borderId="138" xfId="0" applyNumberFormat="1" applyFont="1" applyFill="1" applyBorder="1" applyAlignment="1" applyProtection="1">
      <alignment horizontal="center" vertical="center" wrapText="1"/>
    </xf>
    <xf numFmtId="1" fontId="21" fillId="9" borderId="106" xfId="0" applyNumberFormat="1" applyFont="1" applyFill="1" applyBorder="1" applyAlignment="1" applyProtection="1">
      <alignment horizontal="center" vertical="center" wrapText="1"/>
    </xf>
    <xf numFmtId="1" fontId="21" fillId="9" borderId="107" xfId="0" applyNumberFormat="1" applyFont="1" applyFill="1" applyBorder="1" applyAlignment="1" applyProtection="1">
      <alignment horizontal="center" vertical="center" wrapText="1"/>
    </xf>
    <xf numFmtId="0" fontId="1" fillId="0" borderId="132" xfId="0" applyNumberFormat="1" applyFont="1" applyFill="1" applyBorder="1" applyAlignment="1" applyProtection="1">
      <alignment horizontal="center" vertical="center"/>
    </xf>
    <xf numFmtId="0" fontId="1" fillId="0" borderId="55" xfId="0" applyNumberFormat="1" applyFont="1" applyFill="1" applyBorder="1" applyAlignment="1" applyProtection="1">
      <alignment horizontal="center" vertical="center"/>
    </xf>
    <xf numFmtId="0" fontId="1" fillId="0" borderId="134" xfId="0" applyNumberFormat="1" applyFont="1" applyFill="1" applyBorder="1" applyAlignment="1" applyProtection="1">
      <alignment horizontal="center" vertical="center"/>
    </xf>
    <xf numFmtId="1" fontId="12" fillId="13" borderId="132" xfId="0" applyNumberFormat="1" applyFont="1" applyFill="1" applyBorder="1" applyAlignment="1" applyProtection="1">
      <alignment horizontal="center" vertical="center" wrapText="1"/>
    </xf>
    <xf numFmtId="1" fontId="12" fillId="13" borderId="55" xfId="0" applyNumberFormat="1" applyFont="1" applyFill="1" applyBorder="1" applyAlignment="1" applyProtection="1">
      <alignment horizontal="center" vertical="center" wrapText="1"/>
    </xf>
    <xf numFmtId="1" fontId="12" fillId="13" borderId="134" xfId="0" applyNumberFormat="1" applyFont="1" applyFill="1" applyBorder="1" applyAlignment="1" applyProtection="1">
      <alignment horizontal="center" vertical="center" wrapText="1"/>
    </xf>
    <xf numFmtId="0" fontId="13" fillId="0" borderId="78" xfId="0" applyFont="1" applyBorder="1" applyAlignment="1">
      <alignment horizontal="center" vertical="center"/>
    </xf>
    <xf numFmtId="0" fontId="13" fillId="0" borderId="128" xfId="0" applyFont="1" applyBorder="1" applyAlignment="1">
      <alignment horizontal="center" vertical="center"/>
    </xf>
    <xf numFmtId="0" fontId="13" fillId="0" borderId="132" xfId="0" applyFont="1" applyBorder="1" applyAlignment="1">
      <alignment horizontal="center" vertical="center"/>
    </xf>
    <xf numFmtId="0" fontId="39" fillId="0" borderId="132" xfId="0" applyFont="1" applyBorder="1" applyAlignment="1">
      <alignment horizontal="center" vertical="center"/>
    </xf>
    <xf numFmtId="0" fontId="39" fillId="0" borderId="55" xfId="0" applyFont="1" applyBorder="1" applyAlignment="1">
      <alignment horizontal="center" vertical="center"/>
    </xf>
    <xf numFmtId="0" fontId="39" fillId="0" borderId="134" xfId="0" applyFont="1" applyBorder="1" applyAlignment="1">
      <alignment horizontal="center" vertical="center"/>
    </xf>
    <xf numFmtId="0" fontId="1" fillId="29" borderId="99" xfId="0" applyNumberFormat="1" applyFont="1" applyFill="1" applyBorder="1" applyAlignment="1" applyProtection="1">
      <alignment horizontal="center" vertical="center"/>
    </xf>
    <xf numFmtId="0" fontId="1" fillId="29" borderId="101" xfId="0" applyNumberFormat="1" applyFont="1" applyFill="1" applyBorder="1" applyAlignment="1" applyProtection="1">
      <alignment horizontal="center" vertical="center"/>
    </xf>
    <xf numFmtId="0" fontId="1" fillId="7" borderId="131" xfId="0" applyNumberFormat="1" applyFont="1" applyFill="1" applyBorder="1" applyAlignment="1" applyProtection="1">
      <alignment horizontal="center" vertical="center"/>
    </xf>
    <xf numFmtId="0" fontId="1" fillId="7" borderId="55" xfId="0" applyNumberFormat="1" applyFont="1" applyFill="1" applyBorder="1" applyAlignment="1" applyProtection="1">
      <alignment horizontal="center" vertical="center"/>
    </xf>
    <xf numFmtId="0" fontId="1" fillId="7" borderId="134" xfId="0" applyNumberFormat="1" applyFont="1" applyFill="1" applyBorder="1" applyAlignment="1" applyProtection="1">
      <alignment horizontal="center" vertical="center"/>
    </xf>
    <xf numFmtId="0" fontId="13" fillId="0" borderId="55" xfId="0" applyNumberFormat="1" applyFont="1" applyFill="1" applyBorder="1" applyAlignment="1" applyProtection="1">
      <alignment horizontal="center"/>
    </xf>
    <xf numFmtId="0" fontId="13" fillId="0" borderId="134" xfId="0" applyNumberFormat="1" applyFont="1" applyFill="1" applyBorder="1" applyAlignment="1" applyProtection="1">
      <alignment horizontal="center"/>
    </xf>
    <xf numFmtId="1" fontId="1" fillId="7" borderId="131" xfId="0" applyNumberFormat="1" applyFont="1" applyFill="1" applyBorder="1" applyAlignment="1" applyProtection="1">
      <alignment horizontal="center" vertical="center"/>
    </xf>
    <xf numFmtId="1" fontId="1" fillId="7" borderId="55" xfId="0" applyNumberFormat="1" applyFont="1" applyFill="1" applyBorder="1" applyAlignment="1" applyProtection="1">
      <alignment horizontal="center" vertical="center"/>
    </xf>
    <xf numFmtId="1" fontId="1" fillId="7" borderId="134" xfId="0" applyNumberFormat="1" applyFont="1" applyFill="1" applyBorder="1" applyAlignment="1" applyProtection="1">
      <alignment horizontal="center" vertical="center"/>
    </xf>
    <xf numFmtId="0" fontId="1" fillId="7" borderId="53" xfId="0" applyNumberFormat="1" applyFont="1" applyFill="1" applyBorder="1" applyAlignment="1" applyProtection="1">
      <alignment horizontal="center" vertical="center"/>
    </xf>
    <xf numFmtId="0" fontId="1" fillId="7" borderId="54" xfId="0" applyNumberFormat="1" applyFont="1" applyFill="1" applyBorder="1" applyAlignment="1" applyProtection="1">
      <alignment horizontal="center" vertical="center"/>
    </xf>
    <xf numFmtId="1" fontId="21" fillId="9" borderId="140" xfId="0" applyNumberFormat="1" applyFont="1" applyFill="1" applyBorder="1" applyAlignment="1" applyProtection="1">
      <alignment horizontal="center" vertical="center" wrapText="1"/>
    </xf>
    <xf numFmtId="0" fontId="21" fillId="9" borderId="143" xfId="0" applyNumberFormat="1" applyFont="1" applyFill="1" applyBorder="1" applyAlignment="1" applyProtection="1">
      <alignment horizontal="center" vertical="center" wrapText="1"/>
    </xf>
    <xf numFmtId="1" fontId="21" fillId="9" borderId="143" xfId="0" applyNumberFormat="1" applyFont="1" applyFill="1" applyBorder="1" applyAlignment="1" applyProtection="1">
      <alignment horizontal="center" vertical="center" wrapText="1"/>
    </xf>
    <xf numFmtId="0" fontId="21" fillId="9" borderId="160" xfId="0" applyNumberFormat="1" applyFont="1" applyFill="1" applyBorder="1" applyAlignment="1" applyProtection="1">
      <alignment horizontal="center" vertical="center" wrapText="1"/>
    </xf>
    <xf numFmtId="1" fontId="21" fillId="9" borderId="144" xfId="0" applyNumberFormat="1" applyFont="1" applyFill="1" applyBorder="1" applyAlignment="1" applyProtection="1">
      <alignment horizontal="center" vertical="center" wrapText="1"/>
    </xf>
    <xf numFmtId="0" fontId="21" fillId="9" borderId="142" xfId="0" applyNumberFormat="1" applyFont="1" applyFill="1" applyBorder="1" applyAlignment="1" applyProtection="1">
      <alignment horizontal="center" vertical="center" wrapText="1"/>
    </xf>
    <xf numFmtId="0" fontId="21" fillId="9" borderId="148" xfId="0" applyNumberFormat="1" applyFont="1" applyFill="1" applyBorder="1" applyAlignment="1" applyProtection="1">
      <alignment horizontal="center" vertical="center" wrapText="1"/>
    </xf>
    <xf numFmtId="1" fontId="21" fillId="9" borderId="142" xfId="0" applyNumberFormat="1" applyFont="1" applyFill="1" applyBorder="1" applyAlignment="1" applyProtection="1">
      <alignment horizontal="center" vertical="center" wrapText="1"/>
    </xf>
    <xf numFmtId="0" fontId="21" fillId="9" borderId="145" xfId="0" applyNumberFormat="1" applyFont="1" applyFill="1" applyBorder="1" applyAlignment="1" applyProtection="1">
      <alignment horizontal="center" vertical="center" wrapText="1"/>
    </xf>
    <xf numFmtId="1" fontId="1" fillId="0" borderId="131" xfId="0" applyNumberFormat="1" applyFont="1" applyFill="1" applyBorder="1" applyAlignment="1" applyProtection="1">
      <alignment horizontal="center" vertical="center"/>
    </xf>
    <xf numFmtId="1" fontId="1" fillId="0" borderId="55" xfId="0" applyNumberFormat="1" applyFont="1" applyFill="1" applyBorder="1" applyAlignment="1" applyProtection="1">
      <alignment horizontal="center" vertical="center"/>
    </xf>
    <xf numFmtId="1" fontId="1" fillId="0" borderId="134" xfId="0" applyNumberFormat="1" applyFont="1" applyFill="1" applyBorder="1" applyAlignment="1" applyProtection="1">
      <alignment horizontal="center" vertical="center"/>
    </xf>
    <xf numFmtId="1" fontId="1" fillId="0" borderId="161" xfId="0" applyNumberFormat="1" applyFont="1" applyFill="1" applyBorder="1" applyAlignment="1" applyProtection="1">
      <alignment horizontal="center" vertical="center"/>
    </xf>
    <xf numFmtId="1" fontId="1" fillId="0" borderId="162" xfId="0" applyNumberFormat="1" applyFont="1" applyFill="1" applyBorder="1" applyAlignment="1" applyProtection="1">
      <alignment horizontal="center" vertical="center"/>
    </xf>
    <xf numFmtId="1" fontId="1" fillId="0" borderId="132" xfId="0" applyNumberFormat="1" applyFont="1" applyFill="1" applyBorder="1" applyAlignment="1" applyProtection="1">
      <alignment horizontal="center" vertical="center"/>
    </xf>
    <xf numFmtId="0" fontId="13" fillId="0" borderId="132" xfId="0" applyFont="1" applyFill="1" applyBorder="1" applyAlignment="1">
      <alignment horizontal="left" vertical="distributed" wrapText="1"/>
    </xf>
    <xf numFmtId="0" fontId="13" fillId="0" borderId="55" xfId="0" applyFont="1" applyFill="1" applyBorder="1" applyAlignment="1">
      <alignment horizontal="left" vertical="distributed" wrapText="1"/>
    </xf>
    <xf numFmtId="0" fontId="13" fillId="0" borderId="78" xfId="0" applyFont="1" applyFill="1" applyBorder="1" applyAlignment="1">
      <alignment horizontal="left" vertical="distributed" wrapText="1"/>
    </xf>
    <xf numFmtId="0" fontId="1" fillId="0" borderId="37" xfId="0" applyNumberFormat="1" applyFont="1" applyFill="1" applyBorder="1" applyAlignment="1" applyProtection="1"/>
    <xf numFmtId="0" fontId="1" fillId="0" borderId="55" xfId="0" applyNumberFormat="1" applyFont="1" applyFill="1" applyBorder="1" applyAlignment="1" applyProtection="1"/>
    <xf numFmtId="0" fontId="1" fillId="0" borderId="78" xfId="0" applyNumberFormat="1" applyFont="1" applyFill="1" applyBorder="1" applyAlignment="1" applyProtection="1"/>
    <xf numFmtId="1" fontId="1" fillId="0" borderId="3" xfId="0" applyNumberFormat="1" applyFont="1" applyFill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/>
    </xf>
    <xf numFmtId="1" fontId="14" fillId="28" borderId="146" xfId="0" applyNumberFormat="1" applyFont="1" applyFill="1" applyBorder="1" applyAlignment="1" applyProtection="1">
      <alignment horizontal="center" vertical="center"/>
    </xf>
    <xf numFmtId="1" fontId="14" fillId="28" borderId="147" xfId="0" applyNumberFormat="1" applyFont="1" applyFill="1" applyBorder="1" applyAlignment="1" applyProtection="1">
      <alignment horizontal="center" vertical="center"/>
    </xf>
    <xf numFmtId="1" fontId="14" fillId="28" borderId="139" xfId="0" applyNumberFormat="1" applyFont="1" applyFill="1" applyBorder="1" applyAlignment="1" applyProtection="1">
      <alignment horizontal="center" vertical="center"/>
    </xf>
    <xf numFmtId="1" fontId="14" fillId="28" borderId="131" xfId="0" applyNumberFormat="1" applyFont="1" applyFill="1" applyBorder="1" applyAlignment="1" applyProtection="1">
      <alignment horizontal="center" vertical="center"/>
    </xf>
    <xf numFmtId="1" fontId="14" fillId="28" borderId="55" xfId="0" applyNumberFormat="1" applyFont="1" applyFill="1" applyBorder="1" applyAlignment="1" applyProtection="1">
      <alignment horizontal="center" vertical="center"/>
    </xf>
    <xf numFmtId="1" fontId="14" fillId="28" borderId="78" xfId="0" applyNumberFormat="1" applyFont="1" applyFill="1" applyBorder="1" applyAlignment="1" applyProtection="1">
      <alignment horizontal="center" vertical="center"/>
    </xf>
    <xf numFmtId="1" fontId="14" fillId="28" borderId="54" xfId="0" applyNumberFormat="1" applyFont="1" applyFill="1" applyBorder="1" applyAlignment="1" applyProtection="1">
      <alignment horizontal="center" vertical="center"/>
    </xf>
    <xf numFmtId="1" fontId="1" fillId="0" borderId="53" xfId="0" applyNumberFormat="1" applyFont="1" applyFill="1" applyBorder="1" applyAlignment="1" applyProtection="1">
      <alignment horizontal="center" vertical="center"/>
    </xf>
    <xf numFmtId="1" fontId="1" fillId="0" borderId="54" xfId="0" applyNumberFormat="1" applyFont="1" applyFill="1" applyBorder="1" applyAlignment="1" applyProtection="1">
      <alignment horizontal="center" vertical="center"/>
    </xf>
    <xf numFmtId="1" fontId="13" fillId="0" borderId="131" xfId="0" applyNumberFormat="1" applyFont="1" applyFill="1" applyBorder="1" applyAlignment="1" applyProtection="1">
      <alignment horizontal="center" vertical="center" wrapText="1"/>
    </xf>
    <xf numFmtId="1" fontId="13" fillId="0" borderId="55" xfId="0" applyNumberFormat="1" applyFont="1" applyFill="1" applyBorder="1" applyAlignment="1" applyProtection="1">
      <alignment horizontal="center" vertical="center" wrapText="1"/>
    </xf>
    <xf numFmtId="1" fontId="13" fillId="0" borderId="78" xfId="0" applyNumberFormat="1" applyFont="1" applyFill="1" applyBorder="1" applyAlignment="1" applyProtection="1">
      <alignment horizontal="center" vertical="center" wrapText="1"/>
    </xf>
    <xf numFmtId="0" fontId="1" fillId="0" borderId="59" xfId="0" applyNumberFormat="1" applyFont="1" applyFill="1" applyBorder="1" applyAlignment="1" applyProtection="1">
      <alignment horizontal="center" vertical="center"/>
    </xf>
    <xf numFmtId="0" fontId="1" fillId="0" borderId="58" xfId="0" applyNumberFormat="1" applyFont="1" applyFill="1" applyBorder="1" applyAlignment="1" applyProtection="1">
      <alignment horizontal="center" vertical="center"/>
    </xf>
    <xf numFmtId="0" fontId="1" fillId="0" borderId="65" xfId="0" applyNumberFormat="1" applyFont="1" applyFill="1" applyBorder="1" applyAlignment="1" applyProtection="1">
      <alignment horizontal="center" vertical="center"/>
    </xf>
    <xf numFmtId="0" fontId="1" fillId="3" borderId="128" xfId="0" applyNumberFormat="1" applyFont="1" applyFill="1" applyBorder="1" applyAlignment="1" applyProtection="1">
      <alignment horizontal="center" vertical="center"/>
    </xf>
    <xf numFmtId="0" fontId="1" fillId="3" borderId="130" xfId="0" applyNumberFormat="1" applyFont="1" applyFill="1" applyBorder="1" applyAlignment="1" applyProtection="1">
      <alignment horizontal="center" vertical="center"/>
    </xf>
    <xf numFmtId="1" fontId="1" fillId="3" borderId="2" xfId="0" applyNumberFormat="1" applyFont="1" applyFill="1" applyBorder="1" applyAlignment="1" applyProtection="1">
      <alignment horizontal="center" vertical="center"/>
    </xf>
    <xf numFmtId="1" fontId="1" fillId="3" borderId="80" xfId="0" applyNumberFormat="1" applyFont="1" applyFill="1" applyBorder="1" applyAlignment="1" applyProtection="1">
      <alignment horizontal="center" vertical="center"/>
    </xf>
    <xf numFmtId="0" fontId="40" fillId="0" borderId="53" xfId="0" applyNumberFormat="1" applyFont="1" applyFill="1" applyBorder="1" applyAlignment="1" applyProtection="1">
      <alignment horizontal="left"/>
    </xf>
    <xf numFmtId="0" fontId="40" fillId="0" borderId="55" xfId="0" applyNumberFormat="1" applyFont="1" applyFill="1" applyBorder="1" applyAlignment="1" applyProtection="1">
      <alignment horizontal="left"/>
    </xf>
    <xf numFmtId="0" fontId="40" fillId="0" borderId="54" xfId="0" applyNumberFormat="1" applyFont="1" applyFill="1" applyBorder="1" applyAlignment="1" applyProtection="1">
      <alignment horizontal="left"/>
    </xf>
    <xf numFmtId="0" fontId="40" fillId="0" borderId="23" xfId="0" applyNumberFormat="1" applyFont="1" applyFill="1" applyBorder="1" applyAlignment="1" applyProtection="1">
      <alignment horizontal="left" vertical="center" wrapText="1"/>
    </xf>
    <xf numFmtId="0" fontId="40" fillId="0" borderId="0" xfId="0" applyNumberFormat="1" applyFont="1" applyFill="1" applyBorder="1" applyAlignment="1" applyProtection="1">
      <alignment horizontal="left" vertical="center" wrapText="1"/>
    </xf>
    <xf numFmtId="0" fontId="40" fillId="0" borderId="28" xfId="0" applyNumberFormat="1" applyFont="1" applyFill="1" applyBorder="1" applyAlignment="1" applyProtection="1">
      <alignment horizontal="left" vertical="center" wrapText="1"/>
    </xf>
    <xf numFmtId="0" fontId="40" fillId="0" borderId="26" xfId="0" applyNumberFormat="1" applyFont="1" applyFill="1" applyBorder="1" applyAlignment="1" applyProtection="1">
      <alignment horizontal="left" vertical="center" wrapText="1"/>
    </xf>
    <xf numFmtId="0" fontId="40" fillId="0" borderId="41" xfId="0" applyNumberFormat="1" applyFont="1" applyFill="1" applyBorder="1" applyAlignment="1" applyProtection="1">
      <alignment horizontal="left" vertical="center" wrapText="1"/>
    </xf>
    <xf numFmtId="0" fontId="40" fillId="0" borderId="27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2" fontId="27" fillId="6" borderId="7" xfId="0" applyNumberFormat="1" applyFont="1" applyFill="1" applyBorder="1" applyAlignment="1" applyProtection="1">
      <alignment horizontal="right" vertical="center"/>
    </xf>
    <xf numFmtId="2" fontId="27" fillId="6" borderId="4" xfId="0" applyNumberFormat="1" applyFont="1" applyFill="1" applyBorder="1" applyAlignment="1" applyProtection="1">
      <alignment horizontal="right" vertical="center"/>
    </xf>
    <xf numFmtId="0" fontId="15" fillId="0" borderId="2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left" vertical="center" wrapText="1"/>
    </xf>
    <xf numFmtId="0" fontId="15" fillId="0" borderId="28" xfId="0" applyNumberFormat="1" applyFont="1" applyFill="1" applyBorder="1" applyAlignment="1" applyProtection="1">
      <alignment horizontal="left" vertical="center" wrapText="1"/>
    </xf>
    <xf numFmtId="0" fontId="12" fillId="0" borderId="53" xfId="0" applyNumberFormat="1" applyFont="1" applyFill="1" applyBorder="1" applyAlignment="1" applyProtection="1">
      <alignment horizontal="center" vertical="center" wrapText="1"/>
    </xf>
    <xf numFmtId="0" fontId="12" fillId="0" borderId="55" xfId="0" applyNumberFormat="1" applyFont="1" applyFill="1" applyBorder="1" applyAlignment="1" applyProtection="1">
      <alignment horizontal="center" vertical="center" wrapText="1"/>
    </xf>
    <xf numFmtId="0" fontId="12" fillId="0" borderId="78" xfId="0" applyNumberFormat="1" applyFont="1" applyFill="1" applyBorder="1" applyAlignment="1" applyProtection="1">
      <alignment horizontal="center" vertical="center" wrapText="1"/>
    </xf>
    <xf numFmtId="0" fontId="12" fillId="0" borderId="37" xfId="0" applyNumberFormat="1" applyFont="1" applyFill="1" applyBorder="1" applyAlignment="1" applyProtection="1">
      <alignment horizontal="center" vertical="center" wrapText="1"/>
    </xf>
    <xf numFmtId="0" fontId="12" fillId="0" borderId="54" xfId="0" applyNumberFormat="1" applyFont="1" applyFill="1" applyBorder="1" applyAlignment="1" applyProtection="1">
      <alignment horizontal="center" vertical="center" wrapText="1"/>
    </xf>
    <xf numFmtId="0" fontId="12" fillId="0" borderId="132" xfId="0" applyNumberFormat="1" applyFont="1" applyFill="1" applyBorder="1" applyAlignment="1" applyProtection="1">
      <alignment horizontal="center" vertical="center" wrapText="1"/>
    </xf>
    <xf numFmtId="0" fontId="12" fillId="0" borderId="134" xfId="0" applyNumberFormat="1" applyFont="1" applyFill="1" applyBorder="1" applyAlignment="1" applyProtection="1">
      <alignment horizontal="center" vertical="center" wrapText="1"/>
    </xf>
    <xf numFmtId="0" fontId="40" fillId="0" borderId="37" xfId="0" applyNumberFormat="1" applyFont="1" applyFill="1" applyBorder="1" applyAlignment="1" applyProtection="1">
      <alignment horizontal="center" vertical="center" wrapText="1"/>
    </xf>
    <xf numFmtId="0" fontId="40" fillId="0" borderId="55" xfId="0" applyNumberFormat="1" applyFont="1" applyFill="1" applyBorder="1" applyAlignment="1" applyProtection="1">
      <alignment horizontal="center" vertical="center" wrapText="1"/>
    </xf>
    <xf numFmtId="0" fontId="40" fillId="0" borderId="54" xfId="0" applyNumberFormat="1" applyFont="1" applyFill="1" applyBorder="1" applyAlignment="1" applyProtection="1">
      <alignment horizontal="center" vertical="center" wrapText="1"/>
    </xf>
    <xf numFmtId="0" fontId="3" fillId="28" borderId="37" xfId="0" applyNumberFormat="1" applyFont="1" applyFill="1" applyBorder="1" applyAlignment="1" applyProtection="1">
      <alignment horizontal="left" vertical="center" wrapText="1"/>
    </xf>
    <xf numFmtId="0" fontId="3" fillId="28" borderId="55" xfId="0" applyNumberFormat="1" applyFont="1" applyFill="1" applyBorder="1" applyAlignment="1" applyProtection="1">
      <alignment horizontal="left" vertical="center" wrapText="1"/>
    </xf>
    <xf numFmtId="0" fontId="3" fillId="28" borderId="78" xfId="0" applyNumberFormat="1" applyFont="1" applyFill="1" applyBorder="1" applyAlignment="1" applyProtection="1">
      <alignment horizontal="left" vertical="center" wrapText="1"/>
    </xf>
    <xf numFmtId="0" fontId="14" fillId="28" borderId="37" xfId="0" applyNumberFormat="1" applyFont="1" applyFill="1" applyBorder="1" applyAlignment="1" applyProtection="1">
      <alignment horizontal="center"/>
    </xf>
    <xf numFmtId="0" fontId="14" fillId="28" borderId="55" xfId="0" applyNumberFormat="1" applyFont="1" applyFill="1" applyBorder="1" applyAlignment="1" applyProtection="1">
      <alignment horizontal="center"/>
    </xf>
    <xf numFmtId="0" fontId="10" fillId="28" borderId="131" xfId="0" applyNumberFormat="1" applyFont="1" applyFill="1" applyBorder="1" applyAlignment="1" applyProtection="1">
      <alignment horizontal="center" vertical="center"/>
    </xf>
    <xf numFmtId="0" fontId="10" fillId="28" borderId="55" xfId="0" applyNumberFormat="1" applyFont="1" applyFill="1" applyBorder="1" applyAlignment="1" applyProtection="1">
      <alignment horizontal="center" vertical="center"/>
    </xf>
    <xf numFmtId="0" fontId="10" fillId="28" borderId="134" xfId="0" applyNumberFormat="1" applyFont="1" applyFill="1" applyBorder="1" applyAlignment="1" applyProtection="1">
      <alignment horizontal="center" vertical="center"/>
    </xf>
    <xf numFmtId="0" fontId="14" fillId="28" borderId="37" xfId="0" applyNumberFormat="1" applyFont="1" applyFill="1" applyBorder="1" applyAlignment="1" applyProtection="1">
      <alignment horizontal="center" vertical="center"/>
    </xf>
    <xf numFmtId="0" fontId="14" fillId="28" borderId="55" xfId="0" applyNumberFormat="1" applyFont="1" applyFill="1" applyBorder="1" applyAlignment="1" applyProtection="1">
      <alignment horizontal="center" vertical="center"/>
    </xf>
    <xf numFmtId="0" fontId="14" fillId="28" borderId="54" xfId="0" applyNumberFormat="1" applyFont="1" applyFill="1" applyBorder="1" applyAlignment="1" applyProtection="1">
      <alignment horizontal="center" vertical="center"/>
    </xf>
    <xf numFmtId="0" fontId="14" fillId="28" borderId="132" xfId="0" applyNumberFormat="1" applyFont="1" applyFill="1" applyBorder="1" applyAlignment="1" applyProtection="1">
      <alignment horizontal="center" vertical="center"/>
    </xf>
    <xf numFmtId="0" fontId="14" fillId="28" borderId="78" xfId="0" applyNumberFormat="1" applyFont="1" applyFill="1" applyBorder="1" applyAlignment="1" applyProtection="1">
      <alignment horizontal="center" vertical="center"/>
    </xf>
    <xf numFmtId="0" fontId="10" fillId="0" borderId="55" xfId="0" applyNumberFormat="1" applyFont="1" applyFill="1" applyBorder="1" applyAlignment="1" applyProtection="1">
      <alignment horizontal="left" vertical="center" wrapText="1"/>
    </xf>
    <xf numFmtId="0" fontId="10" fillId="0" borderId="78" xfId="0" applyNumberFormat="1" applyFont="1" applyFill="1" applyBorder="1" applyAlignment="1" applyProtection="1">
      <alignment horizontal="left" vertical="center" wrapText="1"/>
    </xf>
    <xf numFmtId="1" fontId="17" fillId="12" borderId="46" xfId="0" applyNumberFormat="1" applyFont="1" applyFill="1" applyBorder="1" applyAlignment="1" applyProtection="1">
      <alignment horizontal="center" vertical="center"/>
    </xf>
    <xf numFmtId="0" fontId="17" fillId="12" borderId="46" xfId="0" applyNumberFormat="1" applyFont="1" applyFill="1" applyBorder="1" applyAlignment="1" applyProtection="1">
      <alignment horizontal="center" vertical="center"/>
    </xf>
    <xf numFmtId="0" fontId="14" fillId="28" borderId="134" xfId="0" applyNumberFormat="1" applyFont="1" applyFill="1" applyBorder="1" applyAlignment="1" applyProtection="1">
      <alignment horizontal="center" vertical="center"/>
    </xf>
    <xf numFmtId="1" fontId="14" fillId="12" borderId="57" xfId="0" applyNumberFormat="1" applyFont="1" applyFill="1" applyBorder="1" applyAlignment="1" applyProtection="1">
      <alignment horizontal="center" vertical="center"/>
    </xf>
    <xf numFmtId="1" fontId="14" fillId="12" borderId="60" xfId="0" applyNumberFormat="1" applyFont="1" applyFill="1" applyBorder="1" applyAlignment="1" applyProtection="1">
      <alignment horizontal="center" vertical="center"/>
    </xf>
    <xf numFmtId="1" fontId="14" fillId="12" borderId="65" xfId="0" applyNumberFormat="1" applyFont="1" applyFill="1" applyBorder="1" applyAlignment="1" applyProtection="1">
      <alignment horizontal="center" vertical="center"/>
    </xf>
    <xf numFmtId="0" fontId="14" fillId="12" borderId="65" xfId="0" applyNumberFormat="1" applyFont="1" applyFill="1" applyBorder="1" applyAlignment="1" applyProtection="1">
      <alignment horizontal="center" vertical="center"/>
    </xf>
    <xf numFmtId="0" fontId="13" fillId="0" borderId="37" xfId="0" applyNumberFormat="1" applyFont="1" applyFill="1" applyBorder="1" applyAlignment="1" applyProtection="1">
      <alignment horizontal="left" vertical="center" wrapText="1"/>
    </xf>
    <xf numFmtId="0" fontId="13" fillId="0" borderId="55" xfId="0" applyNumberFormat="1" applyFont="1" applyFill="1" applyBorder="1" applyAlignment="1" applyProtection="1">
      <alignment horizontal="left" vertical="center" wrapText="1"/>
    </xf>
    <xf numFmtId="0" fontId="13" fillId="0" borderId="78" xfId="0" applyNumberFormat="1" applyFont="1" applyFill="1" applyBorder="1" applyAlignment="1" applyProtection="1">
      <alignment horizontal="left" vertical="center" wrapText="1"/>
    </xf>
    <xf numFmtId="0" fontId="1" fillId="0" borderId="128" xfId="0" applyNumberFormat="1" applyFont="1" applyFill="1" applyBorder="1" applyAlignment="1" applyProtection="1">
      <alignment horizontal="center" vertical="center"/>
    </xf>
    <xf numFmtId="0" fontId="1" fillId="0" borderId="130" xfId="0" applyNumberFormat="1" applyFont="1" applyFill="1" applyBorder="1" applyAlignment="1" applyProtection="1">
      <alignment horizontal="center" vertical="center"/>
    </xf>
    <xf numFmtId="0" fontId="1" fillId="0" borderId="53" xfId="0" applyNumberFormat="1" applyFont="1" applyFill="1" applyBorder="1" applyAlignment="1" applyProtection="1">
      <alignment horizontal="center" vertical="center"/>
    </xf>
    <xf numFmtId="1" fontId="1" fillId="0" borderId="78" xfId="0" applyNumberFormat="1" applyFont="1" applyFill="1" applyBorder="1" applyAlignment="1" applyProtection="1">
      <alignment horizontal="center" vertical="center"/>
    </xf>
    <xf numFmtId="0" fontId="1" fillId="0" borderId="54" xfId="0" applyNumberFormat="1" applyFont="1" applyFill="1" applyBorder="1" applyAlignment="1" applyProtection="1">
      <alignment horizontal="center" vertical="center"/>
    </xf>
    <xf numFmtId="0" fontId="1" fillId="0" borderId="127" xfId="0" applyNumberFormat="1" applyFont="1" applyFill="1" applyBorder="1" applyAlignment="1" applyProtection="1">
      <alignment horizontal="center" vertical="center"/>
    </xf>
    <xf numFmtId="1" fontId="13" fillId="13" borderId="127" xfId="0" applyNumberFormat="1" applyFont="1" applyFill="1" applyBorder="1" applyAlignment="1" applyProtection="1">
      <alignment horizontal="center" vertical="center" wrapText="1"/>
    </xf>
    <xf numFmtId="1" fontId="13" fillId="13" borderId="128" xfId="0" applyNumberFormat="1" applyFont="1" applyFill="1" applyBorder="1" applyAlignment="1" applyProtection="1">
      <alignment horizontal="center" vertical="center" wrapText="1"/>
    </xf>
    <xf numFmtId="1" fontId="13" fillId="13" borderId="132" xfId="0" applyNumberFormat="1" applyFont="1" applyFill="1" applyBorder="1" applyAlignment="1" applyProtection="1">
      <alignment horizontal="center" vertical="center" wrapText="1"/>
    </xf>
    <xf numFmtId="0" fontId="1" fillId="29" borderId="156" xfId="0" applyNumberFormat="1" applyFont="1" applyFill="1" applyBorder="1" applyAlignment="1" applyProtection="1">
      <alignment horizontal="center" vertical="center"/>
    </xf>
    <xf numFmtId="1" fontId="1" fillId="0" borderId="59" xfId="0" applyNumberFormat="1" applyFont="1" applyFill="1" applyBorder="1" applyAlignment="1" applyProtection="1">
      <alignment horizontal="center" vertical="center"/>
    </xf>
    <xf numFmtId="1" fontId="1" fillId="0" borderId="58" xfId="0" applyNumberFormat="1" applyFont="1" applyFill="1" applyBorder="1" applyAlignment="1" applyProtection="1">
      <alignment horizontal="center" vertical="center"/>
    </xf>
    <xf numFmtId="1" fontId="1" fillId="0" borderId="60" xfId="0" applyNumberFormat="1" applyFont="1" applyFill="1" applyBorder="1" applyAlignment="1" applyProtection="1">
      <alignment horizontal="center" vertical="center"/>
    </xf>
    <xf numFmtId="0" fontId="1" fillId="0" borderId="131" xfId="0" applyNumberFormat="1" applyFont="1" applyFill="1" applyBorder="1" applyAlignment="1" applyProtection="1">
      <alignment horizontal="center" vertical="center"/>
    </xf>
    <xf numFmtId="0" fontId="1" fillId="0" borderId="78" xfId="0" applyNumberFormat="1" applyFont="1" applyFill="1" applyBorder="1" applyAlignment="1" applyProtection="1">
      <alignment horizontal="center" vertical="center"/>
    </xf>
    <xf numFmtId="1" fontId="14" fillId="11" borderId="55" xfId="0" applyNumberFormat="1" applyFont="1" applyFill="1" applyBorder="1" applyAlignment="1" applyProtection="1">
      <alignment horizontal="center" vertical="center"/>
    </xf>
    <xf numFmtId="1" fontId="14" fillId="8" borderId="55" xfId="0" applyNumberFormat="1" applyFont="1" applyFill="1" applyBorder="1" applyAlignment="1" applyProtection="1">
      <alignment horizontal="center" vertical="center"/>
    </xf>
    <xf numFmtId="1" fontId="14" fillId="8" borderId="54" xfId="0" applyNumberFormat="1" applyFont="1" applyFill="1" applyBorder="1" applyAlignment="1" applyProtection="1">
      <alignment horizontal="center" vertical="center"/>
    </xf>
    <xf numFmtId="1" fontId="14" fillId="8" borderId="131" xfId="0" applyNumberFormat="1" applyFont="1" applyFill="1" applyBorder="1" applyAlignment="1" applyProtection="1">
      <alignment horizontal="center" vertical="center"/>
    </xf>
    <xf numFmtId="1" fontId="14" fillId="8" borderId="78" xfId="0" applyNumberFormat="1" applyFont="1" applyFill="1" applyBorder="1" applyAlignment="1" applyProtection="1">
      <alignment horizontal="center" vertical="center"/>
    </xf>
    <xf numFmtId="0" fontId="23" fillId="8" borderId="37" xfId="0" applyNumberFormat="1" applyFont="1" applyFill="1" applyBorder="1" applyAlignment="1" applyProtection="1">
      <alignment horizontal="left" vertical="distributed" wrapText="1"/>
    </xf>
    <xf numFmtId="0" fontId="23" fillId="8" borderId="55" xfId="0" applyNumberFormat="1" applyFont="1" applyFill="1" applyBorder="1" applyAlignment="1" applyProtection="1">
      <alignment horizontal="left" vertical="distributed" wrapText="1"/>
    </xf>
    <xf numFmtId="0" fontId="23" fillId="8" borderId="78" xfId="0" applyNumberFormat="1" applyFont="1" applyFill="1" applyBorder="1" applyAlignment="1" applyProtection="1">
      <alignment horizontal="left" vertical="distributed" wrapText="1"/>
    </xf>
    <xf numFmtId="0" fontId="13" fillId="0" borderId="37" xfId="0" applyNumberFormat="1" applyFont="1" applyFill="1" applyBorder="1" applyAlignment="1" applyProtection="1">
      <alignment horizontal="left" vertical="distributed" wrapText="1"/>
    </xf>
    <xf numFmtId="0" fontId="13" fillId="0" borderId="55" xfId="0" applyNumberFormat="1" applyFont="1" applyFill="1" applyBorder="1" applyAlignment="1" applyProtection="1">
      <alignment horizontal="left" vertical="distributed" wrapText="1"/>
    </xf>
    <xf numFmtId="0" fontId="13" fillId="0" borderId="78" xfId="0" applyNumberFormat="1" applyFont="1" applyFill="1" applyBorder="1" applyAlignment="1" applyProtection="1">
      <alignment horizontal="left" vertical="distributed" wrapText="1"/>
    </xf>
    <xf numFmtId="1" fontId="1" fillId="0" borderId="128" xfId="0" applyNumberFormat="1" applyFont="1" applyFill="1" applyBorder="1" applyAlignment="1" applyProtection="1">
      <alignment horizontal="center" vertical="center"/>
    </xf>
    <xf numFmtId="1" fontId="1" fillId="0" borderId="130" xfId="0" applyNumberFormat="1" applyFont="1" applyFill="1" applyBorder="1" applyAlignment="1" applyProtection="1">
      <alignment horizontal="center" vertical="center"/>
    </xf>
    <xf numFmtId="1" fontId="5" fillId="0" borderId="131" xfId="0" applyNumberFormat="1" applyFont="1" applyFill="1" applyBorder="1" applyAlignment="1" applyProtection="1">
      <alignment horizontal="center" vertical="center"/>
    </xf>
    <xf numFmtId="1" fontId="5" fillId="0" borderId="55" xfId="0" applyNumberFormat="1" applyFont="1" applyFill="1" applyBorder="1" applyAlignment="1" applyProtection="1">
      <alignment horizontal="center" vertical="center"/>
    </xf>
    <xf numFmtId="1" fontId="5" fillId="0" borderId="78" xfId="0" applyNumberFormat="1" applyFont="1" applyFill="1" applyBorder="1" applyAlignment="1" applyProtection="1">
      <alignment horizontal="center" vertical="center"/>
    </xf>
    <xf numFmtId="1" fontId="1" fillId="0" borderId="57" xfId="0" applyNumberFormat="1" applyFont="1" applyFill="1" applyBorder="1" applyAlignment="1" applyProtection="1">
      <alignment horizontal="center" vertical="center"/>
    </xf>
    <xf numFmtId="1" fontId="1" fillId="0" borderId="65" xfId="0" applyNumberFormat="1" applyFont="1" applyFill="1" applyBorder="1" applyAlignment="1" applyProtection="1">
      <alignment horizontal="center" vertical="center"/>
    </xf>
    <xf numFmtId="0" fontId="33" fillId="0" borderId="0" xfId="0" applyNumberFormat="1" applyFont="1" applyFill="1" applyBorder="1" applyAlignment="1" applyProtection="1">
      <alignment horizontal="left" vertical="center"/>
    </xf>
    <xf numFmtId="1" fontId="40" fillId="0" borderId="61" xfId="0" applyNumberFormat="1" applyFont="1" applyFill="1" applyBorder="1" applyAlignment="1" applyProtection="1">
      <alignment horizontal="center" vertical="center" wrapText="1"/>
    </xf>
    <xf numFmtId="0" fontId="40" fillId="0" borderId="82" xfId="0" applyNumberFormat="1" applyFont="1" applyFill="1" applyBorder="1" applyAlignment="1" applyProtection="1">
      <alignment horizontal="center" vertical="center" wrapText="1"/>
    </xf>
    <xf numFmtId="1" fontId="40" fillId="0" borderId="131" xfId="0" applyNumberFormat="1" applyFont="1" applyFill="1" applyBorder="1" applyAlignment="1" applyProtection="1">
      <alignment horizontal="center" vertical="center" wrapText="1"/>
    </xf>
    <xf numFmtId="1" fontId="40" fillId="0" borderId="55" xfId="0" applyNumberFormat="1" applyFont="1" applyFill="1" applyBorder="1" applyAlignment="1" applyProtection="1">
      <alignment horizontal="center" vertical="center" wrapText="1"/>
    </xf>
    <xf numFmtId="1" fontId="14" fillId="12" borderId="131" xfId="0" applyNumberFormat="1" applyFont="1" applyFill="1" applyBorder="1" applyAlignment="1" applyProtection="1">
      <alignment horizontal="center"/>
    </xf>
    <xf numFmtId="0" fontId="40" fillId="0" borderId="61" xfId="0" applyNumberFormat="1" applyFont="1" applyFill="1" applyBorder="1" applyAlignment="1" applyProtection="1">
      <alignment horizontal="center" vertical="center" wrapText="1"/>
    </xf>
    <xf numFmtId="1" fontId="40" fillId="0" borderId="53" xfId="0" applyNumberFormat="1" applyFont="1" applyFill="1" applyBorder="1" applyAlignment="1" applyProtection="1">
      <alignment horizontal="center" vertical="center" wrapText="1"/>
    </xf>
    <xf numFmtId="1" fontId="40" fillId="0" borderId="132" xfId="0" applyNumberFormat="1" applyFont="1" applyFill="1" applyBorder="1" applyAlignment="1" applyProtection="1">
      <alignment horizontal="center" vertical="center" wrapText="1"/>
    </xf>
    <xf numFmtId="0" fontId="40" fillId="0" borderId="134" xfId="0" applyNumberFormat="1" applyFont="1" applyFill="1" applyBorder="1" applyAlignment="1" applyProtection="1">
      <alignment horizontal="center" vertical="center" wrapText="1"/>
    </xf>
    <xf numFmtId="1" fontId="40" fillId="0" borderId="134" xfId="0" applyNumberFormat="1" applyFont="1" applyFill="1" applyBorder="1" applyAlignment="1" applyProtection="1">
      <alignment horizontal="center" vertical="center" wrapText="1"/>
    </xf>
    <xf numFmtId="0" fontId="40" fillId="0" borderId="132" xfId="0" applyNumberFormat="1" applyFont="1" applyFill="1" applyBorder="1" applyAlignment="1" applyProtection="1">
      <alignment horizontal="center" vertical="center" wrapText="1"/>
    </xf>
    <xf numFmtId="0" fontId="40" fillId="0" borderId="39" xfId="0" applyNumberFormat="1" applyFont="1" applyFill="1" applyBorder="1" applyAlignment="1" applyProtection="1">
      <alignment horizontal="center" vertical="center" wrapText="1"/>
    </xf>
    <xf numFmtId="0" fontId="40" fillId="0" borderId="62" xfId="0" applyNumberFormat="1" applyFont="1" applyFill="1" applyBorder="1" applyAlignment="1" applyProtection="1">
      <alignment horizontal="center" vertical="center" wrapText="1"/>
    </xf>
    <xf numFmtId="1" fontId="1" fillId="13" borderId="133" xfId="0" applyNumberFormat="1" applyFont="1" applyFill="1" applyBorder="1" applyAlignment="1" applyProtection="1">
      <alignment horizontal="center" vertical="center"/>
    </xf>
    <xf numFmtId="1" fontId="1" fillId="13" borderId="128" xfId="0" applyNumberFormat="1" applyFont="1" applyFill="1" applyBorder="1" applyAlignment="1" applyProtection="1">
      <alignment horizontal="center" vertical="center"/>
    </xf>
    <xf numFmtId="1" fontId="1" fillId="13" borderId="129" xfId="0" applyNumberFormat="1" applyFont="1" applyFill="1" applyBorder="1" applyAlignment="1" applyProtection="1">
      <alignment horizontal="center" vertical="center"/>
    </xf>
    <xf numFmtId="1" fontId="14" fillId="11" borderId="133" xfId="0" applyNumberFormat="1" applyFont="1" applyFill="1" applyBorder="1" applyAlignment="1" applyProtection="1">
      <alignment horizontal="center" vertical="center"/>
    </xf>
    <xf numFmtId="1" fontId="14" fillId="11" borderId="128" xfId="0" applyNumberFormat="1" applyFont="1" applyFill="1" applyBorder="1" applyAlignment="1" applyProtection="1">
      <alignment horizontal="center" vertical="center"/>
    </xf>
    <xf numFmtId="1" fontId="14" fillId="11" borderId="129" xfId="0" applyNumberFormat="1" applyFont="1" applyFill="1" applyBorder="1" applyAlignment="1" applyProtection="1">
      <alignment horizontal="center" vertical="center"/>
    </xf>
    <xf numFmtId="0" fontId="40" fillId="0" borderId="61" xfId="0" applyNumberFormat="1" applyFont="1" applyFill="1" applyBorder="1" applyAlignment="1" applyProtection="1">
      <alignment horizontal="left"/>
    </xf>
    <xf numFmtId="0" fontId="40" fillId="0" borderId="82" xfId="0" applyNumberFormat="1" applyFont="1" applyFill="1" applyBorder="1" applyAlignment="1" applyProtection="1">
      <alignment horizontal="left"/>
    </xf>
    <xf numFmtId="0" fontId="40" fillId="0" borderId="62" xfId="0" applyNumberFormat="1" applyFont="1" applyFill="1" applyBorder="1" applyAlignment="1" applyProtection="1">
      <alignment horizontal="left"/>
    </xf>
    <xf numFmtId="0" fontId="40" fillId="0" borderId="53" xfId="0" applyNumberFormat="1" applyFont="1" applyFill="1" applyBorder="1" applyAlignment="1" applyProtection="1">
      <alignment horizontal="center" vertical="center" wrapText="1"/>
    </xf>
    <xf numFmtId="1" fontId="5" fillId="7" borderId="131" xfId="0" applyNumberFormat="1" applyFont="1" applyFill="1" applyBorder="1" applyAlignment="1" applyProtection="1">
      <alignment horizontal="center" vertical="center"/>
    </xf>
    <xf numFmtId="1" fontId="5" fillId="7" borderId="55" xfId="0" applyNumberFormat="1" applyFont="1" applyFill="1" applyBorder="1" applyAlignment="1" applyProtection="1">
      <alignment horizontal="center" vertical="center"/>
    </xf>
    <xf numFmtId="1" fontId="5" fillId="7" borderId="134" xfId="0" applyNumberFormat="1" applyFont="1" applyFill="1" applyBorder="1" applyAlignment="1" applyProtection="1">
      <alignment horizontal="center" vertical="center"/>
    </xf>
    <xf numFmtId="1" fontId="12" fillId="7" borderId="131" xfId="0" applyNumberFormat="1" applyFont="1" applyFill="1" applyBorder="1" applyAlignment="1" applyProtection="1">
      <alignment horizontal="center" vertical="center" wrapText="1"/>
    </xf>
    <xf numFmtId="1" fontId="12" fillId="7" borderId="55" xfId="0" applyNumberFormat="1" applyFont="1" applyFill="1" applyBorder="1" applyAlignment="1" applyProtection="1">
      <alignment horizontal="center" vertical="center" wrapText="1"/>
    </xf>
    <xf numFmtId="1" fontId="12" fillId="7" borderId="134" xfId="0" applyNumberFormat="1" applyFont="1" applyFill="1" applyBorder="1" applyAlignment="1" applyProtection="1">
      <alignment horizontal="center" vertical="center" wrapText="1"/>
    </xf>
    <xf numFmtId="0" fontId="13" fillId="0" borderId="55" xfId="0" applyFont="1" applyBorder="1" applyAlignment="1">
      <alignment horizontal="center" vertical="center"/>
    </xf>
    <xf numFmtId="0" fontId="2" fillId="2" borderId="43" xfId="0" applyNumberFormat="1" applyFont="1" applyFill="1" applyBorder="1" applyAlignment="1" applyProtection="1">
      <alignment horizontal="center" vertical="center"/>
    </xf>
    <xf numFmtId="0" fontId="2" fillId="2" borderId="45" xfId="0" applyNumberFormat="1" applyFont="1" applyFill="1" applyBorder="1" applyAlignment="1" applyProtection="1">
      <alignment horizontal="center" vertical="center"/>
    </xf>
    <xf numFmtId="0" fontId="2" fillId="2" borderId="44" xfId="0" applyNumberFormat="1" applyFont="1" applyFill="1" applyBorder="1" applyAlignment="1" applyProtection="1">
      <alignment horizontal="center" vertical="center"/>
    </xf>
    <xf numFmtId="0" fontId="10" fillId="8" borderId="115" xfId="0" applyNumberFormat="1" applyFont="1" applyFill="1" applyBorder="1" applyAlignment="1" applyProtection="1">
      <alignment horizontal="center" vertical="center"/>
    </xf>
    <xf numFmtId="0" fontId="10" fillId="8" borderId="116" xfId="0" applyNumberFormat="1" applyFont="1" applyFill="1" applyBorder="1" applyAlignment="1" applyProtection="1">
      <alignment horizontal="center" vertical="center"/>
    </xf>
    <xf numFmtId="0" fontId="10" fillId="8" borderId="117" xfId="0" applyNumberFormat="1" applyFont="1" applyFill="1" applyBorder="1" applyAlignment="1" applyProtection="1">
      <alignment horizontal="center" vertical="center"/>
    </xf>
    <xf numFmtId="0" fontId="10" fillId="8" borderId="110" xfId="0" applyNumberFormat="1" applyFont="1" applyFill="1" applyBorder="1" applyAlignment="1" applyProtection="1">
      <alignment horizontal="center" vertical="center"/>
    </xf>
    <xf numFmtId="0" fontId="10" fillId="8" borderId="111" xfId="0" applyNumberFormat="1" applyFont="1" applyFill="1" applyBorder="1" applyAlignment="1" applyProtection="1">
      <alignment horizontal="center" vertical="center"/>
    </xf>
    <xf numFmtId="0" fontId="10" fillId="8" borderId="113" xfId="0" applyNumberFormat="1" applyFont="1" applyFill="1" applyBorder="1" applyAlignment="1" applyProtection="1">
      <alignment horizontal="center" vertical="center"/>
    </xf>
    <xf numFmtId="0" fontId="10" fillId="8" borderId="1" xfId="0" applyNumberFormat="1" applyFont="1" applyFill="1" applyBorder="1" applyAlignment="1" applyProtection="1">
      <alignment horizontal="center" vertical="center"/>
    </xf>
    <xf numFmtId="0" fontId="10" fillId="8" borderId="114" xfId="0" applyNumberFormat="1" applyFont="1" applyFill="1" applyBorder="1" applyAlignment="1" applyProtection="1">
      <alignment horizontal="center" vertical="center"/>
    </xf>
    <xf numFmtId="1" fontId="29" fillId="18" borderId="47" xfId="0" applyNumberFormat="1" applyFont="1" applyFill="1" applyBorder="1" applyAlignment="1" applyProtection="1">
      <alignment horizontal="center" vertical="center" shrinkToFit="1"/>
      <protection hidden="1"/>
    </xf>
    <xf numFmtId="1" fontId="29" fillId="18" borderId="46" xfId="0" applyNumberFormat="1" applyFont="1" applyFill="1" applyBorder="1" applyAlignment="1" applyProtection="1">
      <alignment horizontal="center" vertical="center" shrinkToFit="1"/>
      <protection hidden="1"/>
    </xf>
    <xf numFmtId="1" fontId="29" fillId="18" borderId="48" xfId="0" applyNumberFormat="1" applyFont="1" applyFill="1" applyBorder="1" applyAlignment="1" applyProtection="1">
      <alignment horizontal="center" vertical="center" shrinkToFit="1"/>
      <protection hidden="1"/>
    </xf>
    <xf numFmtId="0" fontId="32" fillId="13" borderId="22" xfId="0" applyNumberFormat="1" applyFont="1" applyFill="1" applyBorder="1" applyAlignment="1" applyProtection="1">
      <alignment horizontal="center" textRotation="90" wrapText="1"/>
      <protection hidden="1"/>
    </xf>
    <xf numFmtId="0" fontId="32" fillId="13" borderId="25" xfId="0" applyNumberFormat="1" applyFont="1" applyFill="1" applyBorder="1" applyAlignment="1" applyProtection="1">
      <alignment horizontal="center" textRotation="90" wrapText="1"/>
      <protection hidden="1"/>
    </xf>
    <xf numFmtId="0" fontId="32" fillId="13" borderId="26" xfId="0" applyNumberFormat="1" applyFont="1" applyFill="1" applyBorder="1" applyAlignment="1" applyProtection="1">
      <alignment horizontal="center" textRotation="90" wrapText="1"/>
      <protection hidden="1"/>
    </xf>
    <xf numFmtId="0" fontId="32" fillId="13" borderId="27" xfId="0" applyNumberFormat="1" applyFont="1" applyFill="1" applyBorder="1" applyAlignment="1" applyProtection="1">
      <alignment horizontal="center" textRotation="90" wrapText="1"/>
      <protection hidden="1"/>
    </xf>
    <xf numFmtId="0" fontId="19" fillId="0" borderId="58" xfId="0" applyNumberFormat="1" applyFont="1" applyFill="1" applyBorder="1" applyAlignment="1" applyProtection="1">
      <alignment horizontal="center"/>
    </xf>
    <xf numFmtId="0" fontId="19" fillId="0" borderId="60" xfId="0" applyNumberFormat="1" applyFont="1" applyFill="1" applyBorder="1" applyAlignment="1" applyProtection="1">
      <alignment horizontal="center"/>
    </xf>
    <xf numFmtId="0" fontId="3" fillId="8" borderId="119" xfId="0" applyNumberFormat="1" applyFont="1" applyFill="1" applyBorder="1" applyAlignment="1" applyProtection="1">
      <alignment horizontal="center" vertical="distributed"/>
    </xf>
    <xf numFmtId="0" fontId="3" fillId="8" borderId="120" xfId="0" applyNumberFormat="1" applyFont="1" applyFill="1" applyBorder="1" applyAlignment="1" applyProtection="1">
      <alignment horizontal="center" vertical="distributed"/>
    </xf>
    <xf numFmtId="0" fontId="3" fillId="8" borderId="118" xfId="0" applyNumberFormat="1" applyFont="1" applyFill="1" applyBorder="1" applyAlignment="1" applyProtection="1">
      <alignment horizontal="center" vertical="distributed"/>
    </xf>
    <xf numFmtId="0" fontId="1" fillId="0" borderId="55" xfId="0" applyNumberFormat="1" applyFont="1" applyFill="1" applyBorder="1" applyAlignment="1" applyProtection="1">
      <alignment horizontal="center"/>
    </xf>
    <xf numFmtId="0" fontId="1" fillId="0" borderId="54" xfId="0" applyNumberFormat="1" applyFont="1" applyFill="1" applyBorder="1" applyAlignment="1" applyProtection="1">
      <alignment horizontal="center"/>
    </xf>
    <xf numFmtId="0" fontId="32" fillId="13" borderId="22" xfId="0" applyNumberFormat="1" applyFont="1" applyFill="1" applyBorder="1" applyAlignment="1" applyProtection="1">
      <alignment horizontal="center" textRotation="90"/>
      <protection hidden="1"/>
    </xf>
    <xf numFmtId="0" fontId="32" fillId="13" borderId="30" xfId="0" applyNumberFormat="1" applyFont="1" applyFill="1" applyBorder="1" applyAlignment="1" applyProtection="1">
      <alignment horizontal="center" textRotation="90"/>
      <protection hidden="1"/>
    </xf>
    <xf numFmtId="0" fontId="32" fillId="13" borderId="23" xfId="0" applyNumberFormat="1" applyFont="1" applyFill="1" applyBorder="1" applyAlignment="1" applyProtection="1">
      <alignment horizontal="center" textRotation="90"/>
      <protection hidden="1"/>
    </xf>
    <xf numFmtId="0" fontId="32" fillId="13" borderId="9" xfId="0" applyNumberFormat="1" applyFont="1" applyFill="1" applyBorder="1" applyAlignment="1" applyProtection="1">
      <alignment horizontal="center" textRotation="90"/>
      <protection hidden="1"/>
    </xf>
    <xf numFmtId="0" fontId="1" fillId="0" borderId="37" xfId="0" applyNumberFormat="1" applyFont="1" applyFill="1" applyBorder="1" applyAlignment="1" applyProtection="1">
      <alignment horizontal="center" vertical="center"/>
    </xf>
    <xf numFmtId="0" fontId="26" fillId="27" borderId="40" xfId="0" applyNumberFormat="1" applyFont="1" applyFill="1" applyBorder="1" applyAlignment="1" applyProtection="1">
      <alignment horizontal="center" vertical="center" wrapText="1"/>
    </xf>
    <xf numFmtId="0" fontId="26" fillId="27" borderId="46" xfId="0" applyNumberFormat="1" applyFont="1" applyFill="1" applyBorder="1" applyAlignment="1" applyProtection="1">
      <alignment horizontal="center" vertical="center" wrapText="1"/>
    </xf>
    <xf numFmtId="0" fontId="26" fillId="27" borderId="49" xfId="0" applyNumberFormat="1" applyFont="1" applyFill="1" applyBorder="1" applyAlignment="1" applyProtection="1">
      <alignment horizontal="center" vertical="center" wrapText="1"/>
    </xf>
    <xf numFmtId="0" fontId="1" fillId="0" borderId="60" xfId="0" applyNumberFormat="1" applyFont="1" applyFill="1" applyBorder="1" applyAlignment="1" applyProtection="1">
      <alignment horizontal="center" vertical="center"/>
    </xf>
    <xf numFmtId="0" fontId="11" fillId="16" borderId="22" xfId="0" applyNumberFormat="1" applyFont="1" applyFill="1" applyBorder="1" applyAlignment="1" applyProtection="1">
      <alignment horizontal="center" textRotation="90"/>
      <protection hidden="1"/>
    </xf>
    <xf numFmtId="0" fontId="11" fillId="16" borderId="23" xfId="0" applyNumberFormat="1" applyFont="1" applyFill="1" applyBorder="1" applyAlignment="1" applyProtection="1">
      <alignment horizontal="center" textRotation="90"/>
      <protection hidden="1"/>
    </xf>
    <xf numFmtId="0" fontId="40" fillId="15" borderId="18" xfId="0" applyNumberFormat="1" applyFont="1" applyFill="1" applyBorder="1" applyAlignment="1" applyProtection="1">
      <alignment horizontal="center" vertical="distributed"/>
    </xf>
    <xf numFmtId="0" fontId="40" fillId="15" borderId="20" xfId="0" applyNumberFormat="1" applyFont="1" applyFill="1" applyBorder="1" applyAlignment="1" applyProtection="1">
      <alignment horizontal="center" vertical="distributed"/>
    </xf>
    <xf numFmtId="0" fontId="40" fillId="15" borderId="21" xfId="0" applyNumberFormat="1" applyFont="1" applyFill="1" applyBorder="1" applyAlignment="1" applyProtection="1">
      <alignment horizontal="center" vertical="distributed"/>
    </xf>
    <xf numFmtId="0" fontId="40" fillId="15" borderId="19" xfId="0" applyNumberFormat="1" applyFont="1" applyFill="1" applyBorder="1" applyAlignment="1" applyProtection="1">
      <alignment horizontal="center" vertical="distributed"/>
    </xf>
    <xf numFmtId="1" fontId="32" fillId="18" borderId="40" xfId="0" applyNumberFormat="1" applyFont="1" applyFill="1" applyBorder="1" applyAlignment="1" applyProtection="1">
      <alignment horizontal="center" vertical="center" shrinkToFit="1"/>
      <protection hidden="1"/>
    </xf>
    <xf numFmtId="1" fontId="32" fillId="18" borderId="49" xfId="0" applyNumberFormat="1" applyFont="1" applyFill="1" applyBorder="1" applyAlignment="1" applyProtection="1">
      <alignment horizontal="center" vertical="center" shrinkToFit="1"/>
      <protection hidden="1"/>
    </xf>
    <xf numFmtId="0" fontId="10" fillId="8" borderId="112" xfId="0" applyNumberFormat="1" applyFont="1" applyFill="1" applyBorder="1" applyAlignment="1" applyProtection="1">
      <alignment horizontal="center" vertical="center"/>
    </xf>
    <xf numFmtId="0" fontId="33" fillId="0" borderId="0" xfId="0" applyNumberFormat="1" applyFont="1" applyFill="1" applyBorder="1" applyAlignment="1" applyProtection="1">
      <alignment horizontal="left" vertical="distributed"/>
    </xf>
    <xf numFmtId="0" fontId="40" fillId="15" borderId="18" xfId="0" applyNumberFormat="1" applyFont="1" applyFill="1" applyBorder="1" applyAlignment="1" applyProtection="1">
      <alignment horizontal="center" vertical="distributed" wrapText="1"/>
    </xf>
    <xf numFmtId="0" fontId="40" fillId="15" borderId="20" xfId="0" applyNumberFormat="1" applyFont="1" applyFill="1" applyBorder="1" applyAlignment="1" applyProtection="1">
      <alignment horizontal="center" vertical="distributed" wrapText="1"/>
    </xf>
    <xf numFmtId="0" fontId="40" fillId="15" borderId="19" xfId="0" applyNumberFormat="1" applyFont="1" applyFill="1" applyBorder="1" applyAlignment="1" applyProtection="1">
      <alignment horizontal="center" vertical="distributed" wrapText="1"/>
    </xf>
    <xf numFmtId="0" fontId="20" fillId="0" borderId="0" xfId="0" applyNumberFormat="1" applyFont="1" applyFill="1" applyBorder="1" applyAlignment="1" applyProtection="1">
      <alignment horizontal="left" vertical="center"/>
      <protection hidden="1"/>
    </xf>
    <xf numFmtId="0" fontId="10" fillId="14" borderId="15" xfId="0" applyNumberFormat="1" applyFont="1" applyFill="1" applyBorder="1" applyAlignment="1" applyProtection="1">
      <alignment horizontal="center" vertical="distributed" wrapText="1"/>
    </xf>
    <xf numFmtId="0" fontId="10" fillId="14" borderId="17" xfId="0" applyNumberFormat="1" applyFont="1" applyFill="1" applyBorder="1" applyAlignment="1" applyProtection="1">
      <alignment horizontal="center" vertical="distributed" wrapText="1"/>
    </xf>
    <xf numFmtId="0" fontId="10" fillId="14" borderId="16" xfId="0" applyNumberFormat="1" applyFont="1" applyFill="1" applyBorder="1" applyAlignment="1" applyProtection="1">
      <alignment horizontal="center" vertical="distributed" wrapText="1"/>
    </xf>
    <xf numFmtId="0" fontId="40" fillId="0" borderId="22" xfId="0" applyNumberFormat="1" applyFont="1" applyFill="1" applyBorder="1" applyAlignment="1" applyProtection="1">
      <alignment horizontal="center" vertical="center" wrapText="1"/>
    </xf>
    <xf numFmtId="0" fontId="40" fillId="0" borderId="14" xfId="0" applyNumberFormat="1" applyFont="1" applyFill="1" applyBorder="1" applyAlignment="1" applyProtection="1">
      <alignment horizontal="center" vertical="center" wrapText="1"/>
    </xf>
    <xf numFmtId="0" fontId="40" fillId="0" borderId="25" xfId="0" applyNumberFormat="1" applyFont="1" applyFill="1" applyBorder="1" applyAlignment="1" applyProtection="1">
      <alignment horizontal="center" vertical="center" wrapText="1"/>
    </xf>
    <xf numFmtId="0" fontId="40" fillId="0" borderId="23" xfId="0" applyNumberFormat="1" applyFont="1" applyFill="1" applyBorder="1" applyAlignment="1" applyProtection="1">
      <alignment horizontal="center" vertical="center" wrapText="1"/>
    </xf>
    <xf numFmtId="0" fontId="40" fillId="0" borderId="0" xfId="0" applyNumberFormat="1" applyFont="1" applyFill="1" applyBorder="1" applyAlignment="1" applyProtection="1">
      <alignment horizontal="center" vertical="center" wrapText="1"/>
    </xf>
    <xf numFmtId="0" fontId="40" fillId="0" borderId="28" xfId="0" applyNumberFormat="1" applyFont="1" applyFill="1" applyBorder="1" applyAlignment="1" applyProtection="1">
      <alignment horizontal="center" vertical="center" wrapText="1"/>
    </xf>
    <xf numFmtId="0" fontId="40" fillId="0" borderId="108" xfId="0" applyNumberFormat="1" applyFont="1" applyFill="1" applyBorder="1" applyAlignment="1" applyProtection="1">
      <alignment horizontal="center" vertical="center" wrapText="1"/>
    </xf>
    <xf numFmtId="0" fontId="40" fillId="0" borderId="11" xfId="0" applyNumberFormat="1" applyFont="1" applyFill="1" applyBorder="1" applyAlignment="1" applyProtection="1">
      <alignment horizontal="center" vertical="center" wrapText="1"/>
    </xf>
    <xf numFmtId="0" fontId="40" fillId="0" borderId="92" xfId="0" applyNumberFormat="1" applyFont="1" applyFill="1" applyBorder="1" applyAlignment="1" applyProtection="1">
      <alignment horizontal="center" vertical="center" wrapText="1"/>
    </xf>
    <xf numFmtId="0" fontId="12" fillId="0" borderId="22" xfId="0" applyNumberFormat="1" applyFont="1" applyFill="1" applyBorder="1" applyAlignment="1" applyProtection="1">
      <alignment horizontal="center" vertical="center" wrapText="1"/>
    </xf>
    <xf numFmtId="0" fontId="12" fillId="0" borderId="14" xfId="0" applyNumberFormat="1" applyFont="1" applyFill="1" applyBorder="1" applyAlignment="1" applyProtection="1">
      <alignment horizontal="center" vertical="center" wrapText="1"/>
    </xf>
    <xf numFmtId="0" fontId="12" fillId="0" borderId="30" xfId="0" applyNumberFormat="1" applyFont="1" applyFill="1" applyBorder="1" applyAlignment="1" applyProtection="1">
      <alignment horizontal="center" vertical="center" wrapText="1"/>
    </xf>
    <xf numFmtId="0" fontId="12" fillId="0" borderId="23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9" xfId="0" applyNumberFormat="1" applyFont="1" applyFill="1" applyBorder="1" applyAlignment="1" applyProtection="1">
      <alignment horizontal="center" vertical="center" wrapText="1"/>
    </xf>
    <xf numFmtId="0" fontId="12" fillId="0" borderId="108" xfId="0" applyNumberFormat="1" applyFont="1" applyFill="1" applyBorder="1" applyAlignment="1" applyProtection="1">
      <alignment horizontal="center" vertical="center" wrapText="1"/>
    </xf>
    <xf numFmtId="0" fontId="12" fillId="0" borderId="11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0" fontId="12" fillId="0" borderId="32" xfId="0" applyNumberFormat="1" applyFont="1" applyFill="1" applyBorder="1" applyAlignment="1" applyProtection="1">
      <alignment horizontal="center" vertical="center" wrapText="1"/>
    </xf>
    <xf numFmtId="0" fontId="12" fillId="0" borderId="25" xfId="0" applyNumberFormat="1" applyFont="1" applyFill="1" applyBorder="1" applyAlignment="1" applyProtection="1">
      <alignment horizontal="center" vertical="center" wrapText="1"/>
    </xf>
    <xf numFmtId="0" fontId="12" fillId="0" borderId="8" xfId="0" applyNumberFormat="1" applyFont="1" applyFill="1" applyBorder="1" applyAlignment="1" applyProtection="1">
      <alignment horizontal="center" vertical="center" wrapText="1"/>
    </xf>
    <xf numFmtId="0" fontId="12" fillId="0" borderId="28" xfId="0" applyNumberFormat="1" applyFont="1" applyFill="1" applyBorder="1" applyAlignment="1" applyProtection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center" vertical="center" wrapText="1"/>
    </xf>
    <xf numFmtId="0" fontId="12" fillId="0" borderId="92" xfId="0" applyNumberFormat="1" applyFont="1" applyFill="1" applyBorder="1" applyAlignment="1" applyProtection="1">
      <alignment horizontal="center" vertical="center" wrapText="1"/>
    </xf>
    <xf numFmtId="1" fontId="11" fillId="21" borderId="128" xfId="0" applyNumberFormat="1" applyFont="1" applyFill="1" applyBorder="1" applyAlignment="1" applyProtection="1">
      <alignment horizontal="center" vertical="center"/>
    </xf>
    <xf numFmtId="1" fontId="11" fillId="21" borderId="130" xfId="0" applyNumberFormat="1" applyFont="1" applyFill="1" applyBorder="1" applyAlignment="1" applyProtection="1">
      <alignment horizontal="center" vertical="center"/>
    </xf>
    <xf numFmtId="0" fontId="34" fillId="27" borderId="26" xfId="0" applyNumberFormat="1" applyFont="1" applyFill="1" applyBorder="1" applyAlignment="1" applyProtection="1">
      <alignment horizontal="center"/>
    </xf>
    <xf numFmtId="0" fontId="34" fillId="27" borderId="41" xfId="0" applyNumberFormat="1" applyFont="1" applyFill="1" applyBorder="1" applyAlignment="1" applyProtection="1">
      <alignment horizontal="center"/>
    </xf>
    <xf numFmtId="0" fontId="34" fillId="27" borderId="27" xfId="0" applyNumberFormat="1" applyFont="1" applyFill="1" applyBorder="1" applyAlignment="1" applyProtection="1">
      <alignment horizontal="center"/>
    </xf>
    <xf numFmtId="1" fontId="1" fillId="0" borderId="11" xfId="0" applyNumberFormat="1" applyFont="1" applyFill="1" applyBorder="1" applyAlignment="1" applyProtection="1">
      <alignment horizontal="center" vertical="center"/>
    </xf>
    <xf numFmtId="1" fontId="1" fillId="0" borderId="92" xfId="0" applyNumberFormat="1" applyFont="1" applyFill="1" applyBorder="1" applyAlignment="1" applyProtection="1">
      <alignment horizontal="center" vertical="center"/>
    </xf>
    <xf numFmtId="0" fontId="13" fillId="29" borderId="156" xfId="0" applyNumberFormat="1" applyFont="1" applyFill="1" applyBorder="1" applyAlignment="1" applyProtection="1">
      <alignment horizontal="center" vertical="center"/>
    </xf>
    <xf numFmtId="0" fontId="13" fillId="29" borderId="99" xfId="0" applyNumberFormat="1" applyFont="1" applyFill="1" applyBorder="1" applyAlignment="1" applyProtection="1">
      <alignment horizontal="center" vertical="center"/>
    </xf>
    <xf numFmtId="0" fontId="13" fillId="29" borderId="6" xfId="0" applyNumberFormat="1" applyFont="1" applyFill="1" applyBorder="1" applyAlignment="1" applyProtection="1">
      <alignment horizontal="center" vertical="center"/>
    </xf>
    <xf numFmtId="0" fontId="13" fillId="29" borderId="101" xfId="0" applyNumberFormat="1" applyFont="1" applyFill="1" applyBorder="1" applyAlignment="1" applyProtection="1">
      <alignment horizontal="center" vertical="center"/>
    </xf>
    <xf numFmtId="0" fontId="1" fillId="30" borderId="99" xfId="0" applyNumberFormat="1" applyFont="1" applyFill="1" applyBorder="1" applyAlignment="1" applyProtection="1">
      <alignment horizontal="center" vertical="center"/>
    </xf>
    <xf numFmtId="0" fontId="1" fillId="30" borderId="6" xfId="0" applyNumberFormat="1" applyFont="1" applyFill="1" applyBorder="1" applyAlignment="1" applyProtection="1">
      <alignment horizontal="center" vertical="center"/>
    </xf>
    <xf numFmtId="0" fontId="13" fillId="0" borderId="132" xfId="0" applyNumberFormat="1" applyFont="1" applyFill="1" applyBorder="1" applyAlignment="1" applyProtection="1">
      <alignment horizontal="center" vertical="center"/>
    </xf>
    <xf numFmtId="0" fontId="13" fillId="0" borderId="55" xfId="0" applyNumberFormat="1" applyFont="1" applyFill="1" applyBorder="1" applyAlignment="1" applyProtection="1">
      <alignment horizontal="center" vertical="center"/>
    </xf>
    <xf numFmtId="0" fontId="13" fillId="0" borderId="134" xfId="0" applyNumberFormat="1" applyFont="1" applyFill="1" applyBorder="1" applyAlignment="1" applyProtection="1">
      <alignment horizontal="center" vertical="center"/>
    </xf>
    <xf numFmtId="0" fontId="1" fillId="29" borderId="102" xfId="0" applyNumberFormat="1" applyFont="1" applyFill="1" applyBorder="1" applyAlignment="1" applyProtection="1">
      <alignment horizontal="center" vertical="center"/>
    </xf>
    <xf numFmtId="0" fontId="1" fillId="29" borderId="100" xfId="0" applyNumberFormat="1" applyFont="1" applyFill="1" applyBorder="1" applyAlignment="1" applyProtection="1">
      <alignment horizontal="center" vertical="center"/>
    </xf>
    <xf numFmtId="0" fontId="32" fillId="0" borderId="33" xfId="0" applyNumberFormat="1" applyFont="1" applyFill="1" applyBorder="1" applyAlignment="1" applyProtection="1">
      <alignment horizontal="center" textRotation="90"/>
      <protection hidden="1"/>
    </xf>
    <xf numFmtId="0" fontId="32" fillId="0" borderId="35" xfId="0" applyNumberFormat="1" applyFont="1" applyFill="1" applyBorder="1" applyAlignment="1" applyProtection="1">
      <alignment horizontal="center" textRotation="90"/>
      <protection hidden="1"/>
    </xf>
    <xf numFmtId="0" fontId="32" fillId="0" borderId="34" xfId="0" applyNumberFormat="1" applyFont="1" applyFill="1" applyBorder="1" applyAlignment="1" applyProtection="1">
      <alignment horizontal="center" textRotation="90"/>
      <protection hidden="1"/>
    </xf>
    <xf numFmtId="0" fontId="13" fillId="29" borderId="155" xfId="0" applyNumberFormat="1" applyFont="1" applyFill="1" applyBorder="1" applyAlignment="1" applyProtection="1">
      <alignment horizontal="center" vertical="center"/>
    </xf>
    <xf numFmtId="0" fontId="13" fillId="29" borderId="159" xfId="0" applyNumberFormat="1" applyFont="1" applyFill="1" applyBorder="1" applyAlignment="1" applyProtection="1">
      <alignment horizontal="center" vertical="center"/>
    </xf>
    <xf numFmtId="1" fontId="40" fillId="0" borderId="39" xfId="0" applyNumberFormat="1" applyFont="1" applyFill="1" applyBorder="1" applyAlignment="1" applyProtection="1">
      <alignment horizontal="center" vertical="center" wrapText="1"/>
    </xf>
    <xf numFmtId="0" fontId="32" fillId="0" borderId="15" xfId="0" applyNumberFormat="1" applyFont="1" applyFill="1" applyBorder="1" applyAlignment="1" applyProtection="1">
      <alignment horizontal="center" textRotation="90" wrapText="1"/>
      <protection hidden="1"/>
    </xf>
    <xf numFmtId="0" fontId="32" fillId="0" borderId="17" xfId="0" applyNumberFormat="1" applyFont="1" applyFill="1" applyBorder="1" applyAlignment="1" applyProtection="1">
      <alignment horizontal="center" textRotation="90" wrapText="1"/>
      <protection hidden="1"/>
    </xf>
    <xf numFmtId="0" fontId="32" fillId="0" borderId="16" xfId="0" applyNumberFormat="1" applyFont="1" applyFill="1" applyBorder="1" applyAlignment="1" applyProtection="1">
      <alignment horizontal="center" textRotation="90" wrapText="1"/>
      <protection hidden="1"/>
    </xf>
    <xf numFmtId="0" fontId="32" fillId="0" borderId="22" xfId="0" applyNumberFormat="1" applyFont="1" applyFill="1" applyBorder="1" applyAlignment="1" applyProtection="1">
      <alignment horizontal="center" textRotation="90" wrapText="1"/>
      <protection hidden="1"/>
    </xf>
    <xf numFmtId="0" fontId="32" fillId="0" borderId="25" xfId="0" applyNumberFormat="1" applyFont="1" applyFill="1" applyBorder="1" applyAlignment="1" applyProtection="1">
      <alignment horizontal="center" textRotation="90" wrapText="1"/>
      <protection hidden="1"/>
    </xf>
    <xf numFmtId="0" fontId="32" fillId="0" borderId="23" xfId="0" applyNumberFormat="1" applyFont="1" applyFill="1" applyBorder="1" applyAlignment="1" applyProtection="1">
      <alignment horizontal="center" textRotation="90" wrapText="1"/>
      <protection hidden="1"/>
    </xf>
    <xf numFmtId="0" fontId="32" fillId="0" borderId="28" xfId="0" applyNumberFormat="1" applyFont="1" applyFill="1" applyBorder="1" applyAlignment="1" applyProtection="1">
      <alignment horizontal="center" textRotation="90" wrapText="1"/>
      <protection hidden="1"/>
    </xf>
    <xf numFmtId="0" fontId="32" fillId="0" borderId="26" xfId="0" applyNumberFormat="1" applyFont="1" applyFill="1" applyBorder="1" applyAlignment="1" applyProtection="1">
      <alignment horizontal="center" textRotation="90" wrapText="1"/>
      <protection hidden="1"/>
    </xf>
    <xf numFmtId="0" fontId="32" fillId="0" borderId="27" xfId="0" applyNumberFormat="1" applyFont="1" applyFill="1" applyBorder="1" applyAlignment="1" applyProtection="1">
      <alignment horizontal="center" textRotation="90" wrapText="1"/>
      <protection hidden="1"/>
    </xf>
    <xf numFmtId="0" fontId="14" fillId="12" borderId="57" xfId="0" applyNumberFormat="1" applyFont="1" applyFill="1" applyBorder="1" applyAlignment="1" applyProtection="1">
      <alignment horizontal="center"/>
    </xf>
    <xf numFmtId="0" fontId="14" fillId="12" borderId="65" xfId="0" applyNumberFormat="1" applyFont="1" applyFill="1" applyBorder="1" applyAlignment="1" applyProtection="1">
      <alignment horizontal="center"/>
    </xf>
    <xf numFmtId="0" fontId="19" fillId="12" borderId="59" xfId="0" applyNumberFormat="1" applyFont="1" applyFill="1" applyBorder="1" applyAlignment="1" applyProtection="1">
      <alignment horizontal="center"/>
    </xf>
    <xf numFmtId="0" fontId="19" fillId="12" borderId="58" xfId="0" applyNumberFormat="1" applyFont="1" applyFill="1" applyBorder="1" applyAlignment="1" applyProtection="1">
      <alignment horizontal="center"/>
    </xf>
    <xf numFmtId="0" fontId="19" fillId="12" borderId="60" xfId="0" applyNumberFormat="1" applyFont="1" applyFill="1" applyBorder="1" applyAlignment="1" applyProtection="1">
      <alignment horizontal="center"/>
    </xf>
    <xf numFmtId="0" fontId="13" fillId="27" borderId="40" xfId="0" applyNumberFormat="1" applyFont="1" applyFill="1" applyBorder="1" applyAlignment="1" applyProtection="1">
      <alignment horizontal="center"/>
    </xf>
    <xf numFmtId="0" fontId="13" fillId="27" borderId="46" xfId="0" applyNumberFormat="1" applyFont="1" applyFill="1" applyBorder="1" applyAlignment="1" applyProtection="1">
      <alignment horizontal="center"/>
    </xf>
    <xf numFmtId="0" fontId="13" fillId="27" borderId="49" xfId="0" applyNumberFormat="1" applyFont="1" applyFill="1" applyBorder="1" applyAlignment="1" applyProtection="1">
      <alignment horizontal="center"/>
    </xf>
    <xf numFmtId="0" fontId="32" fillId="13" borderId="22" xfId="0" applyNumberFormat="1" applyFont="1" applyFill="1" applyBorder="1" applyAlignment="1" applyProtection="1">
      <alignment horizontal="center" vertical="center" wrapText="1"/>
      <protection hidden="1"/>
    </xf>
    <xf numFmtId="0" fontId="32" fillId="13" borderId="14" xfId="0" applyNumberFormat="1" applyFont="1" applyFill="1" applyBorder="1" applyAlignment="1" applyProtection="1">
      <alignment horizontal="center" vertical="center" wrapText="1"/>
      <protection hidden="1"/>
    </xf>
    <xf numFmtId="0" fontId="32" fillId="13" borderId="25" xfId="0" applyNumberFormat="1" applyFont="1" applyFill="1" applyBorder="1" applyAlignment="1" applyProtection="1">
      <alignment horizontal="center" vertical="center" wrapText="1"/>
      <protection hidden="1"/>
    </xf>
    <xf numFmtId="0" fontId="32" fillId="13" borderId="23" xfId="0" applyNumberFormat="1" applyFont="1" applyFill="1" applyBorder="1" applyAlignment="1" applyProtection="1">
      <alignment horizontal="center" vertical="center" wrapText="1"/>
      <protection hidden="1"/>
    </xf>
    <xf numFmtId="0" fontId="32" fillId="13" borderId="0" xfId="0" applyNumberFormat="1" applyFont="1" applyFill="1" applyBorder="1" applyAlignment="1" applyProtection="1">
      <alignment horizontal="center" vertical="center" wrapText="1"/>
      <protection hidden="1"/>
    </xf>
    <xf numFmtId="0" fontId="32" fillId="13" borderId="28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29" fillId="18" borderId="40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41" xfId="0" applyNumberFormat="1" applyFont="1" applyFill="1" applyBorder="1" applyAlignment="1" applyProtection="1">
      <alignment horizontal="center" vertical="center" wrapText="1"/>
      <protection hidden="1"/>
    </xf>
    <xf numFmtId="1" fontId="17" fillId="12" borderId="47" xfId="0" applyNumberFormat="1" applyFont="1" applyFill="1" applyBorder="1" applyAlignment="1" applyProtection="1">
      <alignment horizontal="center" vertical="center"/>
    </xf>
    <xf numFmtId="0" fontId="17" fillId="12" borderId="49" xfId="0" applyNumberFormat="1" applyFont="1" applyFill="1" applyBorder="1" applyAlignment="1" applyProtection="1">
      <alignment horizontal="center" vertical="center"/>
    </xf>
    <xf numFmtId="0" fontId="14" fillId="28" borderId="53" xfId="0" applyNumberFormat="1" applyFont="1" applyFill="1" applyBorder="1" applyAlignment="1" applyProtection="1">
      <alignment horizontal="center" vertical="center"/>
    </xf>
    <xf numFmtId="0" fontId="14" fillId="28" borderId="57" xfId="0" applyNumberFormat="1" applyFont="1" applyFill="1" applyBorder="1" applyAlignment="1" applyProtection="1">
      <alignment horizontal="center" vertical="center"/>
    </xf>
    <xf numFmtId="0" fontId="14" fillId="28" borderId="58" xfId="0" applyNumberFormat="1" applyFont="1" applyFill="1" applyBorder="1" applyAlignment="1" applyProtection="1">
      <alignment horizontal="center" vertical="center"/>
    </xf>
    <xf numFmtId="0" fontId="14" fillId="28" borderId="65" xfId="0" applyNumberFormat="1" applyFont="1" applyFill="1" applyBorder="1" applyAlignment="1" applyProtection="1">
      <alignment horizontal="center" vertical="center"/>
    </xf>
    <xf numFmtId="0" fontId="23" fillId="0" borderId="97" xfId="0" applyNumberFormat="1" applyFont="1" applyFill="1" applyBorder="1" applyAlignment="1" applyProtection="1">
      <alignment horizontal="center" vertical="center"/>
    </xf>
    <xf numFmtId="0" fontId="23" fillId="0" borderId="95" xfId="0" applyNumberFormat="1" applyFont="1" applyFill="1" applyBorder="1" applyAlignment="1" applyProtection="1">
      <alignment horizontal="center" vertical="center"/>
    </xf>
    <xf numFmtId="0" fontId="23" fillId="0" borderId="94" xfId="0" applyNumberFormat="1" applyFont="1" applyFill="1" applyBorder="1" applyAlignment="1" applyProtection="1">
      <alignment horizontal="center" vertical="center"/>
    </xf>
    <xf numFmtId="1" fontId="5" fillId="0" borderId="132" xfId="0" applyNumberFormat="1" applyFont="1" applyFill="1" applyBorder="1" applyAlignment="1" applyProtection="1">
      <alignment horizontal="center" vertical="center"/>
    </xf>
    <xf numFmtId="1" fontId="5" fillId="0" borderId="134" xfId="0" applyNumberFormat="1" applyFont="1" applyFill="1" applyBorder="1" applyAlignment="1" applyProtection="1">
      <alignment horizontal="center" vertical="center"/>
    </xf>
    <xf numFmtId="0" fontId="20" fillId="0" borderId="132" xfId="0" applyNumberFormat="1" applyFont="1" applyFill="1" applyBorder="1" applyAlignment="1" applyProtection="1">
      <alignment horizontal="center"/>
    </xf>
    <xf numFmtId="0" fontId="20" fillId="0" borderId="55" xfId="0" applyNumberFormat="1" applyFont="1" applyFill="1" applyBorder="1" applyAlignment="1" applyProtection="1">
      <alignment horizontal="center"/>
    </xf>
    <xf numFmtId="0" fontId="20" fillId="0" borderId="134" xfId="0" applyNumberFormat="1" applyFont="1" applyFill="1" applyBorder="1" applyAlignment="1" applyProtection="1">
      <alignment horizontal="center"/>
    </xf>
    <xf numFmtId="0" fontId="23" fillId="0" borderId="55" xfId="0" applyNumberFormat="1" applyFont="1" applyFill="1" applyBorder="1" applyAlignment="1" applyProtection="1">
      <alignment horizontal="center" vertical="center"/>
    </xf>
    <xf numFmtId="0" fontId="5" fillId="0" borderId="132" xfId="0" applyNumberFormat="1" applyFont="1" applyFill="1" applyBorder="1" applyAlignment="1" applyProtection="1">
      <alignment horizontal="center" vertical="center"/>
    </xf>
    <xf numFmtId="0" fontId="5" fillId="0" borderId="55" xfId="0" applyNumberFormat="1" applyFont="1" applyFill="1" applyBorder="1" applyAlignment="1" applyProtection="1">
      <alignment horizontal="center" vertical="center"/>
    </xf>
    <xf numFmtId="0" fontId="5" fillId="0" borderId="134" xfId="0" applyNumberFormat="1" applyFont="1" applyFill="1" applyBorder="1" applyAlignment="1" applyProtection="1">
      <alignment horizontal="center" vertical="center"/>
    </xf>
    <xf numFmtId="0" fontId="1" fillId="0" borderId="57" xfId="0" applyNumberFormat="1" applyFont="1" applyFill="1" applyBorder="1" applyAlignment="1" applyProtection="1">
      <alignment horizontal="center" vertical="center"/>
    </xf>
    <xf numFmtId="0" fontId="1" fillId="0" borderId="134" xfId="0" applyNumberFormat="1" applyFont="1" applyFill="1" applyBorder="1" applyAlignment="1" applyProtection="1">
      <alignment horizontal="center"/>
    </xf>
    <xf numFmtId="0" fontId="19" fillId="0" borderId="55" xfId="0" applyNumberFormat="1" applyFont="1" applyFill="1" applyBorder="1" applyAlignment="1" applyProtection="1">
      <alignment horizontal="center"/>
    </xf>
    <xf numFmtId="0" fontId="19" fillId="0" borderId="54" xfId="0" applyNumberFormat="1" applyFont="1" applyFill="1" applyBorder="1" applyAlignment="1" applyProtection="1">
      <alignment horizontal="center"/>
    </xf>
    <xf numFmtId="1" fontId="1" fillId="0" borderId="108" xfId="0" applyNumberFormat="1" applyFont="1" applyFill="1" applyBorder="1" applyAlignment="1" applyProtection="1">
      <alignment horizontal="center" vertical="center"/>
    </xf>
    <xf numFmtId="0" fontId="1" fillId="29" borderId="155" xfId="0" applyNumberFormat="1" applyFont="1" applyFill="1" applyBorder="1" applyAlignment="1" applyProtection="1">
      <alignment horizontal="center" vertical="center"/>
    </xf>
    <xf numFmtId="0" fontId="1" fillId="29" borderId="159" xfId="0" applyNumberFormat="1" applyFont="1" applyFill="1" applyBorder="1" applyAlignment="1" applyProtection="1">
      <alignment horizontal="center" vertical="center"/>
    </xf>
    <xf numFmtId="0" fontId="1" fillId="29" borderId="158" xfId="0" applyNumberFormat="1" applyFont="1" applyFill="1" applyBorder="1" applyAlignment="1" applyProtection="1">
      <alignment horizontal="center" vertical="center"/>
    </xf>
    <xf numFmtId="0" fontId="1" fillId="29" borderId="157" xfId="0" applyNumberFormat="1" applyFont="1" applyFill="1" applyBorder="1" applyAlignment="1" applyProtection="1">
      <alignment horizontal="center" vertical="center"/>
    </xf>
    <xf numFmtId="1" fontId="1" fillId="7" borderId="108" xfId="0" applyNumberFormat="1" applyFont="1" applyFill="1" applyBorder="1" applyAlignment="1" applyProtection="1">
      <alignment horizontal="center" vertical="center"/>
    </xf>
    <xf numFmtId="1" fontId="1" fillId="7" borderId="11" xfId="0" applyNumberFormat="1" applyFont="1" applyFill="1" applyBorder="1" applyAlignment="1" applyProtection="1">
      <alignment horizontal="center" vertical="center"/>
    </xf>
    <xf numFmtId="1" fontId="1" fillId="7" borderId="92" xfId="0" applyNumberFormat="1" applyFont="1" applyFill="1" applyBorder="1" applyAlignment="1" applyProtection="1">
      <alignment horizontal="center" vertical="center"/>
    </xf>
    <xf numFmtId="0" fontId="1" fillId="22" borderId="131" xfId="0" applyNumberFormat="1" applyFont="1" applyFill="1" applyBorder="1" applyAlignment="1" applyProtection="1">
      <alignment horizontal="center"/>
    </xf>
    <xf numFmtId="0" fontId="1" fillId="22" borderId="55" xfId="0" applyNumberFormat="1" applyFont="1" applyFill="1" applyBorder="1" applyAlignment="1" applyProtection="1">
      <alignment horizontal="center"/>
    </xf>
    <xf numFmtId="0" fontId="1" fillId="22" borderId="134" xfId="0" applyNumberFormat="1" applyFont="1" applyFill="1" applyBorder="1" applyAlignment="1" applyProtection="1">
      <alignment horizontal="center"/>
    </xf>
    <xf numFmtId="1" fontId="14" fillId="11" borderId="127" xfId="0" applyNumberFormat="1" applyFont="1" applyFill="1" applyBorder="1" applyAlignment="1" applyProtection="1">
      <alignment horizontal="center" vertical="center"/>
    </xf>
    <xf numFmtId="1" fontId="14" fillId="11" borderId="132" xfId="0" applyNumberFormat="1" applyFont="1" applyFill="1" applyBorder="1" applyAlignment="1" applyProtection="1">
      <alignment horizontal="center" vertical="center"/>
    </xf>
    <xf numFmtId="1" fontId="14" fillId="11" borderId="53" xfId="0" applyNumberFormat="1" applyFont="1" applyFill="1" applyBorder="1" applyAlignment="1" applyProtection="1">
      <alignment horizontal="center" vertical="center"/>
    </xf>
    <xf numFmtId="0" fontId="16" fillId="8" borderId="53" xfId="0" applyNumberFormat="1" applyFont="1" applyFill="1" applyBorder="1" applyAlignment="1" applyProtection="1">
      <alignment horizontal="center"/>
    </xf>
    <xf numFmtId="0" fontId="16" fillId="8" borderId="55" xfId="0" applyNumberFormat="1" applyFont="1" applyFill="1" applyBorder="1" applyAlignment="1" applyProtection="1">
      <alignment horizontal="center"/>
    </xf>
    <xf numFmtId="0" fontId="16" fillId="8" borderId="54" xfId="0" applyNumberFormat="1" applyFont="1" applyFill="1" applyBorder="1" applyAlignment="1" applyProtection="1">
      <alignment horizontal="center"/>
    </xf>
    <xf numFmtId="0" fontId="1" fillId="28" borderId="131" xfId="0" applyNumberFormat="1" applyFont="1" applyFill="1" applyBorder="1" applyAlignment="1" applyProtection="1">
      <alignment horizontal="center"/>
    </xf>
    <xf numFmtId="0" fontId="1" fillId="28" borderId="55" xfId="0" applyNumberFormat="1" applyFont="1" applyFill="1" applyBorder="1" applyAlignment="1" applyProtection="1">
      <alignment horizontal="center"/>
    </xf>
    <xf numFmtId="0" fontId="1" fillId="28" borderId="134" xfId="0" applyNumberFormat="1" applyFont="1" applyFill="1" applyBorder="1" applyAlignment="1" applyProtection="1">
      <alignment horizontal="center"/>
    </xf>
    <xf numFmtId="0" fontId="3" fillId="8" borderId="37" xfId="0" applyNumberFormat="1" applyFont="1" applyFill="1" applyBorder="1" applyAlignment="1" applyProtection="1">
      <alignment horizontal="center" vertical="center"/>
    </xf>
    <xf numFmtId="0" fontId="3" fillId="8" borderId="55" xfId="0" applyNumberFormat="1" applyFont="1" applyFill="1" applyBorder="1" applyAlignment="1" applyProtection="1">
      <alignment horizontal="center" vertical="center"/>
    </xf>
    <xf numFmtId="0" fontId="3" fillId="8" borderId="54" xfId="0" applyNumberFormat="1" applyFont="1" applyFill="1" applyBorder="1" applyAlignment="1" applyProtection="1">
      <alignment horizontal="center" vertical="center"/>
    </xf>
    <xf numFmtId="0" fontId="1" fillId="5" borderId="14" xfId="0" applyNumberFormat="1" applyFont="1" applyFill="1" applyBorder="1" applyAlignment="1" applyProtection="1">
      <alignment horizontal="center"/>
    </xf>
    <xf numFmtId="1" fontId="14" fillId="8" borderId="132" xfId="0" applyNumberFormat="1" applyFont="1" applyFill="1" applyBorder="1" applyAlignment="1" applyProtection="1">
      <alignment horizontal="center" vertical="center"/>
    </xf>
    <xf numFmtId="0" fontId="14" fillId="28" borderId="53" xfId="0" applyNumberFormat="1" applyFont="1" applyFill="1" applyBorder="1" applyAlignment="1" applyProtection="1">
      <alignment horizontal="center"/>
    </xf>
    <xf numFmtId="0" fontId="14" fillId="28" borderId="54" xfId="0" applyNumberFormat="1" applyFont="1" applyFill="1" applyBorder="1" applyAlignment="1" applyProtection="1">
      <alignment horizontal="center"/>
    </xf>
    <xf numFmtId="1" fontId="14" fillId="8" borderId="53" xfId="0" applyNumberFormat="1" applyFont="1" applyFill="1" applyBorder="1" applyAlignment="1" applyProtection="1">
      <alignment horizontal="center" vertical="center"/>
    </xf>
    <xf numFmtId="0" fontId="1" fillId="5" borderId="22" xfId="0" applyNumberFormat="1" applyFont="1" applyFill="1" applyBorder="1" applyAlignment="1" applyProtection="1">
      <alignment horizontal="center"/>
    </xf>
    <xf numFmtId="0" fontId="1" fillId="5" borderId="25" xfId="0" applyNumberFormat="1" applyFont="1" applyFill="1" applyBorder="1" applyAlignment="1" applyProtection="1">
      <alignment horizontal="center"/>
    </xf>
    <xf numFmtId="0" fontId="17" fillId="11" borderId="53" xfId="0" applyNumberFormat="1" applyFont="1" applyFill="1" applyBorder="1" applyAlignment="1" applyProtection="1">
      <alignment horizontal="right" vertical="center" wrapText="1"/>
    </xf>
    <xf numFmtId="0" fontId="17" fillId="11" borderId="55" xfId="0" applyNumberFormat="1" applyFont="1" applyFill="1" applyBorder="1" applyAlignment="1" applyProtection="1">
      <alignment horizontal="right" vertical="center" wrapText="1"/>
    </xf>
    <xf numFmtId="0" fontId="17" fillId="11" borderId="78" xfId="0" applyNumberFormat="1" applyFont="1" applyFill="1" applyBorder="1" applyAlignment="1" applyProtection="1">
      <alignment horizontal="right" vertical="center" wrapText="1"/>
    </xf>
    <xf numFmtId="0" fontId="14" fillId="22" borderId="131" xfId="0" applyNumberFormat="1" applyFont="1" applyFill="1" applyBorder="1" applyAlignment="1" applyProtection="1">
      <alignment horizontal="center"/>
    </xf>
    <xf numFmtId="0" fontId="14" fillId="22" borderId="55" xfId="0" applyNumberFormat="1" applyFont="1" applyFill="1" applyBorder="1" applyAlignment="1" applyProtection="1">
      <alignment horizontal="center"/>
    </xf>
    <xf numFmtId="0" fontId="14" fillId="22" borderId="134" xfId="0" applyNumberFormat="1" applyFont="1" applyFill="1" applyBorder="1" applyAlignment="1" applyProtection="1">
      <alignment horizontal="center"/>
    </xf>
    <xf numFmtId="1" fontId="11" fillId="21" borderId="53" xfId="0" applyNumberFormat="1" applyFont="1" applyFill="1" applyBorder="1" applyAlignment="1" applyProtection="1">
      <alignment horizontal="center" vertical="center"/>
    </xf>
    <xf numFmtId="1" fontId="11" fillId="21" borderId="55" xfId="0" applyNumberFormat="1" applyFont="1" applyFill="1" applyBorder="1" applyAlignment="1" applyProtection="1">
      <alignment horizontal="center" vertical="center"/>
    </xf>
    <xf numFmtId="1" fontId="11" fillId="21" borderId="54" xfId="0" applyNumberFormat="1" applyFont="1" applyFill="1" applyBorder="1" applyAlignment="1" applyProtection="1">
      <alignment horizontal="center" vertical="center"/>
    </xf>
    <xf numFmtId="0" fontId="17" fillId="22" borderId="132" xfId="0" applyNumberFormat="1" applyFont="1" applyFill="1" applyBorder="1" applyAlignment="1" applyProtection="1">
      <alignment horizontal="left" wrapText="1"/>
    </xf>
    <xf numFmtId="0" fontId="17" fillId="22" borderId="55" xfId="0" applyNumberFormat="1" applyFont="1" applyFill="1" applyBorder="1" applyAlignment="1" applyProtection="1">
      <alignment horizontal="left" wrapText="1"/>
    </xf>
    <xf numFmtId="0" fontId="17" fillId="22" borderId="78" xfId="0" applyNumberFormat="1" applyFont="1" applyFill="1" applyBorder="1" applyAlignment="1" applyProtection="1">
      <alignment horizontal="left" wrapText="1"/>
    </xf>
    <xf numFmtId="0" fontId="19" fillId="0" borderId="37" xfId="0" applyNumberFormat="1" applyFont="1" applyFill="1" applyBorder="1" applyAlignment="1" applyProtection="1">
      <alignment horizontal="center"/>
    </xf>
    <xf numFmtId="1" fontId="1" fillId="0" borderId="133" xfId="0" applyNumberFormat="1" applyFont="1" applyFill="1" applyBorder="1" applyAlignment="1" applyProtection="1">
      <alignment horizontal="center" vertical="center"/>
    </xf>
    <xf numFmtId="1" fontId="1" fillId="0" borderId="51" xfId="0" applyNumberFormat="1" applyFont="1" applyFill="1" applyBorder="1" applyAlignment="1" applyProtection="1">
      <alignment horizontal="center" vertical="center"/>
    </xf>
    <xf numFmtId="1" fontId="1" fillId="0" borderId="20" xfId="0" applyNumberFormat="1" applyFont="1" applyFill="1" applyBorder="1" applyAlignment="1" applyProtection="1">
      <alignment horizontal="center" vertical="center"/>
    </xf>
    <xf numFmtId="1" fontId="1" fillId="0" borderId="19" xfId="0" applyNumberFormat="1" applyFont="1" applyFill="1" applyBorder="1" applyAlignment="1" applyProtection="1">
      <alignment horizontal="center" vertical="center"/>
    </xf>
    <xf numFmtId="1" fontId="1" fillId="0" borderId="80" xfId="0" applyNumberFormat="1" applyFont="1" applyFill="1" applyBorder="1" applyAlignment="1" applyProtection="1">
      <alignment horizontal="center" vertical="center"/>
    </xf>
    <xf numFmtId="0" fontId="1" fillId="29" borderId="152" xfId="0" applyNumberFormat="1" applyFont="1" applyFill="1" applyBorder="1" applyAlignment="1" applyProtection="1">
      <alignment horizontal="center" vertical="center"/>
    </xf>
    <xf numFmtId="0" fontId="13" fillId="0" borderId="37" xfId="0" applyNumberFormat="1" applyFont="1" applyFill="1" applyBorder="1" applyAlignment="1" applyProtection="1">
      <alignment horizontal="center" vertical="center" wrapText="1"/>
    </xf>
    <xf numFmtId="0" fontId="13" fillId="0" borderId="55" xfId="0" applyNumberFormat="1" applyFont="1" applyFill="1" applyBorder="1" applyAlignment="1" applyProtection="1">
      <alignment horizontal="center" vertical="center" wrapText="1"/>
    </xf>
    <xf numFmtId="0" fontId="13" fillId="0" borderId="78" xfId="0" applyNumberFormat="1" applyFont="1" applyFill="1" applyBorder="1" applyAlignment="1" applyProtection="1">
      <alignment horizontal="center" vertical="center" wrapText="1"/>
    </xf>
    <xf numFmtId="0" fontId="13" fillId="0" borderId="132" xfId="0" applyFont="1" applyFill="1" applyBorder="1" applyAlignment="1">
      <alignment horizontal="left" vertical="center" wrapText="1"/>
    </xf>
    <xf numFmtId="0" fontId="13" fillId="0" borderId="55" xfId="0" applyFont="1" applyFill="1" applyBorder="1" applyAlignment="1">
      <alignment horizontal="left" vertical="center" wrapText="1"/>
    </xf>
    <xf numFmtId="0" fontId="13" fillId="0" borderId="78" xfId="0" applyFont="1" applyFill="1" applyBorder="1" applyAlignment="1">
      <alignment horizontal="left" vertical="center" wrapText="1"/>
    </xf>
    <xf numFmtId="1" fontId="1" fillId="29" borderId="102" xfId="0" applyNumberFormat="1" applyFont="1" applyFill="1" applyBorder="1" applyAlignment="1" applyProtection="1">
      <alignment horizontal="center" vertical="center"/>
    </xf>
    <xf numFmtId="1" fontId="1" fillId="29" borderId="6" xfId="0" applyNumberFormat="1" applyFont="1" applyFill="1" applyBorder="1" applyAlignment="1" applyProtection="1">
      <alignment horizontal="center" vertical="center"/>
    </xf>
    <xf numFmtId="1" fontId="1" fillId="29" borderId="101" xfId="0" applyNumberFormat="1" applyFont="1" applyFill="1" applyBorder="1" applyAlignment="1" applyProtection="1">
      <alignment horizontal="center" vertical="center"/>
    </xf>
    <xf numFmtId="0" fontId="23" fillId="0" borderId="37" xfId="0" applyNumberFormat="1" applyFont="1" applyFill="1" applyBorder="1" applyAlignment="1" applyProtection="1">
      <alignment horizontal="left" vertical="distributed" wrapText="1"/>
    </xf>
    <xf numFmtId="0" fontId="23" fillId="0" borderId="55" xfId="0" applyNumberFormat="1" applyFont="1" applyFill="1" applyBorder="1" applyAlignment="1" applyProtection="1">
      <alignment horizontal="left" vertical="distributed" wrapText="1"/>
    </xf>
    <xf numFmtId="0" fontId="23" fillId="0" borderId="78" xfId="0" applyNumberFormat="1" applyFont="1" applyFill="1" applyBorder="1" applyAlignment="1" applyProtection="1">
      <alignment horizontal="left" vertical="distributed" wrapText="1"/>
    </xf>
    <xf numFmtId="0" fontId="5" fillId="0" borderId="97" xfId="0" applyNumberFormat="1" applyFont="1" applyFill="1" applyBorder="1" applyAlignment="1" applyProtection="1">
      <alignment horizontal="center" vertical="center"/>
    </xf>
    <xf numFmtId="0" fontId="5" fillId="0" borderId="95" xfId="0" applyNumberFormat="1" applyFont="1" applyFill="1" applyBorder="1" applyAlignment="1" applyProtection="1">
      <alignment horizontal="center" vertical="center"/>
    </xf>
    <xf numFmtId="0" fontId="5" fillId="0" borderId="94" xfId="0" applyNumberFormat="1" applyFont="1" applyFill="1" applyBorder="1" applyAlignment="1" applyProtection="1">
      <alignment horizontal="center" vertical="center"/>
    </xf>
    <xf numFmtId="0" fontId="3" fillId="12" borderId="40" xfId="0" applyNumberFormat="1" applyFont="1" applyFill="1" applyBorder="1" applyAlignment="1" applyProtection="1">
      <alignment horizontal="right" vertical="distributed" wrapText="1"/>
    </xf>
    <xf numFmtId="0" fontId="3" fillId="12" borderId="46" xfId="0" applyNumberFormat="1" applyFont="1" applyFill="1" applyBorder="1" applyAlignment="1" applyProtection="1">
      <alignment horizontal="right" vertical="distributed" wrapText="1"/>
    </xf>
    <xf numFmtId="0" fontId="3" fillId="12" borderId="48" xfId="0" applyNumberFormat="1" applyFont="1" applyFill="1" applyBorder="1" applyAlignment="1" applyProtection="1">
      <alignment horizontal="right" vertical="distributed" wrapText="1"/>
    </xf>
    <xf numFmtId="0" fontId="23" fillId="0" borderId="37" xfId="0" applyNumberFormat="1" applyFont="1" applyFill="1" applyBorder="1" applyAlignment="1" applyProtection="1">
      <alignment horizontal="left" vertical="center" wrapText="1"/>
    </xf>
    <xf numFmtId="0" fontId="23" fillId="0" borderId="55" xfId="0" applyNumberFormat="1" applyFont="1" applyFill="1" applyBorder="1" applyAlignment="1" applyProtection="1">
      <alignment horizontal="left" vertical="center" wrapText="1"/>
    </xf>
    <xf numFmtId="0" fontId="23" fillId="0" borderId="78" xfId="0" applyNumberFormat="1" applyFont="1" applyFill="1" applyBorder="1" applyAlignment="1" applyProtection="1">
      <alignment horizontal="left" vertical="center" wrapText="1"/>
    </xf>
    <xf numFmtId="1" fontId="12" fillId="13" borderId="131" xfId="0" applyNumberFormat="1" applyFont="1" applyFill="1" applyBorder="1" applyAlignment="1" applyProtection="1">
      <alignment horizontal="center" vertical="center" wrapText="1"/>
    </xf>
    <xf numFmtId="0" fontId="10" fillId="28" borderId="61" xfId="0" applyNumberFormat="1" applyFont="1" applyFill="1" applyBorder="1" applyAlignment="1" applyProtection="1">
      <alignment horizontal="center" vertical="center"/>
    </xf>
    <xf numFmtId="0" fontId="10" fillId="28" borderId="82" xfId="0" applyNumberFormat="1" applyFont="1" applyFill="1" applyBorder="1" applyAlignment="1" applyProtection="1">
      <alignment horizontal="center" vertical="center"/>
    </xf>
    <xf numFmtId="0" fontId="10" fillId="28" borderId="62" xfId="0" applyNumberFormat="1" applyFont="1" applyFill="1" applyBorder="1" applyAlignment="1" applyProtection="1">
      <alignment horizontal="center" vertical="center"/>
    </xf>
    <xf numFmtId="0" fontId="15" fillId="0" borderId="22" xfId="0" applyNumberFormat="1" applyFont="1" applyFill="1" applyBorder="1" applyAlignment="1" applyProtection="1">
      <alignment horizontal="left" vertical="center" wrapText="1"/>
    </xf>
    <xf numFmtId="0" fontId="15" fillId="0" borderId="14" xfId="0" applyNumberFormat="1" applyFont="1" applyFill="1" applyBorder="1" applyAlignment="1" applyProtection="1">
      <alignment horizontal="left" vertical="center" wrapText="1"/>
    </xf>
    <xf numFmtId="0" fontId="15" fillId="0" borderId="25" xfId="0" applyNumberFormat="1" applyFont="1" applyFill="1" applyBorder="1" applyAlignment="1" applyProtection="1">
      <alignment horizontal="left" vertical="center" wrapText="1"/>
    </xf>
    <xf numFmtId="0" fontId="14" fillId="12" borderId="168" xfId="0" applyNumberFormat="1" applyFont="1" applyFill="1" applyBorder="1" applyAlignment="1" applyProtection="1">
      <alignment horizontal="center"/>
    </xf>
    <xf numFmtId="0" fontId="14" fillId="12" borderId="169" xfId="0" applyNumberFormat="1" applyFont="1" applyFill="1" applyBorder="1" applyAlignment="1" applyProtection="1">
      <alignment horizontal="center"/>
    </xf>
    <xf numFmtId="0" fontId="14" fillId="12" borderId="170" xfId="0" applyNumberFormat="1" applyFont="1" applyFill="1" applyBorder="1" applyAlignment="1" applyProtection="1">
      <alignment horizontal="center"/>
    </xf>
    <xf numFmtId="0" fontId="3" fillId="28" borderId="131" xfId="0" applyNumberFormat="1" applyFont="1" applyFill="1" applyBorder="1" applyAlignment="1" applyProtection="1">
      <alignment horizontal="center" vertical="center"/>
    </xf>
    <xf numFmtId="0" fontId="3" fillId="28" borderId="55" xfId="0" applyNumberFormat="1" applyFont="1" applyFill="1" applyBorder="1" applyAlignment="1" applyProtection="1">
      <alignment horizontal="center" vertical="center"/>
    </xf>
    <xf numFmtId="0" fontId="3" fillId="28" borderId="134" xfId="0" applyNumberFormat="1" applyFont="1" applyFill="1" applyBorder="1" applyAlignment="1" applyProtection="1">
      <alignment horizontal="center" vertical="center"/>
    </xf>
    <xf numFmtId="1" fontId="17" fillId="12" borderId="40" xfId="0" applyNumberFormat="1" applyFont="1" applyFill="1" applyBorder="1" applyAlignment="1" applyProtection="1">
      <alignment horizontal="center" vertical="center"/>
    </xf>
    <xf numFmtId="1" fontId="17" fillId="12" borderId="48" xfId="0" applyNumberFormat="1" applyFont="1" applyFill="1" applyBorder="1" applyAlignment="1" applyProtection="1">
      <alignment horizontal="center" vertical="center"/>
    </xf>
    <xf numFmtId="0" fontId="12" fillId="13" borderId="37" xfId="0" applyNumberFormat="1" applyFont="1" applyFill="1" applyBorder="1" applyAlignment="1" applyProtection="1">
      <alignment horizontal="center" vertical="center" wrapText="1"/>
    </xf>
    <xf numFmtId="0" fontId="12" fillId="13" borderId="55" xfId="0" applyNumberFormat="1" applyFont="1" applyFill="1" applyBorder="1" applyAlignment="1" applyProtection="1">
      <alignment horizontal="center" vertical="center" wrapText="1"/>
    </xf>
    <xf numFmtId="0" fontId="12" fillId="13" borderId="78" xfId="0" applyNumberFormat="1" applyFont="1" applyFill="1" applyBorder="1" applyAlignment="1" applyProtection="1">
      <alignment horizontal="center" vertical="center" wrapText="1"/>
    </xf>
    <xf numFmtId="0" fontId="5" fillId="28" borderId="131" xfId="0" applyNumberFormat="1" applyFont="1" applyFill="1" applyBorder="1" applyAlignment="1" applyProtection="1">
      <alignment horizontal="center" vertical="center"/>
    </xf>
    <xf numFmtId="0" fontId="5" fillId="28" borderId="55" xfId="0" applyNumberFormat="1" applyFont="1" applyFill="1" applyBorder="1" applyAlignment="1" applyProtection="1">
      <alignment horizontal="center" vertical="center"/>
    </xf>
    <xf numFmtId="0" fontId="5" fillId="28" borderId="78" xfId="0" applyNumberFormat="1" applyFont="1" applyFill="1" applyBorder="1" applyAlignment="1" applyProtection="1">
      <alignment horizontal="center" vertical="center"/>
    </xf>
    <xf numFmtId="0" fontId="10" fillId="0" borderId="57" xfId="0" applyNumberFormat="1" applyFont="1" applyFill="1" applyBorder="1" applyAlignment="1" applyProtection="1">
      <alignment horizontal="center" vertical="center"/>
    </xf>
    <xf numFmtId="0" fontId="10" fillId="0" borderId="58" xfId="0" applyNumberFormat="1" applyFont="1" applyFill="1" applyBorder="1" applyAlignment="1" applyProtection="1">
      <alignment horizontal="center" vertical="center"/>
    </xf>
    <xf numFmtId="0" fontId="10" fillId="0" borderId="60" xfId="0" applyNumberFormat="1" applyFont="1" applyFill="1" applyBorder="1" applyAlignment="1" applyProtection="1">
      <alignment horizontal="center" vertical="center"/>
    </xf>
    <xf numFmtId="0" fontId="3" fillId="28" borderId="61" xfId="0" applyNumberFormat="1" applyFont="1" applyFill="1" applyBorder="1" applyAlignment="1" applyProtection="1">
      <alignment horizontal="center" vertical="center"/>
    </xf>
    <xf numFmtId="0" fontId="3" fillId="28" borderId="82" xfId="0" applyNumberFormat="1" applyFont="1" applyFill="1" applyBorder="1" applyAlignment="1" applyProtection="1">
      <alignment horizontal="center" vertical="center"/>
    </xf>
    <xf numFmtId="0" fontId="3" fillId="28" borderId="62" xfId="0" applyNumberFormat="1" applyFont="1" applyFill="1" applyBorder="1" applyAlignment="1" applyProtection="1">
      <alignment horizontal="center" vertical="center"/>
    </xf>
    <xf numFmtId="1" fontId="12" fillId="13" borderId="78" xfId="0" applyNumberFormat="1" applyFont="1" applyFill="1" applyBorder="1" applyAlignment="1" applyProtection="1">
      <alignment horizontal="center" vertical="center" wrapText="1"/>
    </xf>
    <xf numFmtId="1" fontId="5" fillId="0" borderId="97" xfId="0" applyNumberFormat="1" applyFont="1" applyFill="1" applyBorder="1" applyAlignment="1" applyProtection="1">
      <alignment horizontal="center" vertical="center"/>
    </xf>
    <xf numFmtId="1" fontId="5" fillId="0" borderId="95" xfId="0" applyNumberFormat="1" applyFont="1" applyFill="1" applyBorder="1" applyAlignment="1" applyProtection="1">
      <alignment horizontal="center" vertical="center"/>
    </xf>
    <xf numFmtId="1" fontId="5" fillId="0" borderId="98" xfId="0" applyNumberFormat="1" applyFont="1" applyFill="1" applyBorder="1" applyAlignment="1" applyProtection="1">
      <alignment horizontal="center" vertical="center"/>
    </xf>
    <xf numFmtId="0" fontId="14" fillId="28" borderId="131" xfId="0" applyNumberFormat="1" applyFont="1" applyFill="1" applyBorder="1" applyAlignment="1" applyProtection="1">
      <alignment horizontal="center" vertical="center"/>
    </xf>
    <xf numFmtId="0" fontId="5" fillId="28" borderId="134" xfId="0" applyNumberFormat="1" applyFont="1" applyFill="1" applyBorder="1" applyAlignment="1" applyProtection="1">
      <alignment horizontal="center" vertical="center"/>
    </xf>
    <xf numFmtId="1" fontId="14" fillId="28" borderId="134" xfId="0" applyNumberFormat="1" applyFont="1" applyFill="1" applyBorder="1" applyAlignment="1" applyProtection="1">
      <alignment horizontal="center" vertical="center"/>
    </xf>
    <xf numFmtId="0" fontId="17" fillId="12" borderId="46" xfId="0" applyNumberFormat="1" applyFont="1" applyFill="1" applyBorder="1" applyAlignment="1" applyProtection="1">
      <alignment horizontal="center"/>
    </xf>
    <xf numFmtId="0" fontId="17" fillId="12" borderId="49" xfId="0" applyNumberFormat="1" applyFont="1" applyFill="1" applyBorder="1" applyAlignment="1" applyProtection="1">
      <alignment horizontal="center"/>
    </xf>
    <xf numFmtId="1" fontId="14" fillId="28" borderId="53" xfId="0" applyNumberFormat="1" applyFont="1" applyFill="1" applyBorder="1" applyAlignment="1" applyProtection="1">
      <alignment horizontal="center" vertical="center"/>
    </xf>
    <xf numFmtId="1" fontId="14" fillId="12" borderId="108" xfId="0" applyNumberFormat="1" applyFont="1" applyFill="1" applyBorder="1" applyAlignment="1" applyProtection="1">
      <alignment horizontal="center" vertical="center"/>
    </xf>
    <xf numFmtId="1" fontId="14" fillId="12" borderId="92" xfId="0" applyNumberFormat="1" applyFont="1" applyFill="1" applyBorder="1" applyAlignment="1" applyProtection="1">
      <alignment horizontal="center" vertical="center"/>
    </xf>
    <xf numFmtId="1" fontId="16" fillId="28" borderId="57" xfId="0" applyNumberFormat="1" applyFont="1" applyFill="1" applyBorder="1" applyAlignment="1" applyProtection="1">
      <alignment horizontal="center" vertical="center" wrapText="1"/>
    </xf>
    <xf numFmtId="1" fontId="16" fillId="28" borderId="58" xfId="0" applyNumberFormat="1" applyFont="1" applyFill="1" applyBorder="1" applyAlignment="1" applyProtection="1">
      <alignment horizontal="center" vertical="center" wrapText="1"/>
    </xf>
    <xf numFmtId="1" fontId="16" fillId="28" borderId="60" xfId="0" applyNumberFormat="1" applyFont="1" applyFill="1" applyBorder="1" applyAlignment="1" applyProtection="1">
      <alignment horizontal="center" vertical="center" wrapText="1"/>
    </xf>
    <xf numFmtId="1" fontId="16" fillId="28" borderId="108" xfId="0" applyNumberFormat="1" applyFont="1" applyFill="1" applyBorder="1" applyAlignment="1" applyProtection="1">
      <alignment horizontal="center" vertical="center" wrapText="1"/>
    </xf>
    <xf numFmtId="1" fontId="16" fillId="28" borderId="11" xfId="0" applyNumberFormat="1" applyFont="1" applyFill="1" applyBorder="1" applyAlignment="1" applyProtection="1">
      <alignment horizontal="center" vertical="center" wrapText="1"/>
    </xf>
    <xf numFmtId="1" fontId="16" fillId="28" borderId="92" xfId="0" applyNumberFormat="1" applyFont="1" applyFill="1" applyBorder="1" applyAlignment="1" applyProtection="1">
      <alignment horizontal="center" vertical="center" wrapText="1"/>
    </xf>
    <xf numFmtId="1" fontId="1" fillId="0" borderId="163" xfId="0" applyNumberFormat="1" applyFont="1" applyFill="1" applyBorder="1" applyAlignment="1" applyProtection="1">
      <alignment horizontal="center" vertical="center"/>
    </xf>
    <xf numFmtId="1" fontId="17" fillId="12" borderId="49" xfId="0" applyNumberFormat="1" applyFont="1" applyFill="1" applyBorder="1" applyAlignment="1" applyProtection="1">
      <alignment horizontal="center" vertical="center"/>
    </xf>
    <xf numFmtId="0" fontId="10" fillId="0" borderId="131" xfId="0" applyNumberFormat="1" applyFont="1" applyFill="1" applyBorder="1" applyAlignment="1" applyProtection="1">
      <alignment horizontal="center" vertical="center"/>
    </xf>
    <xf numFmtId="0" fontId="10" fillId="0" borderId="55" xfId="0" applyNumberFormat="1" applyFont="1" applyFill="1" applyBorder="1" applyAlignment="1" applyProtection="1">
      <alignment horizontal="center" vertical="center"/>
    </xf>
    <xf numFmtId="0" fontId="10" fillId="0" borderId="134" xfId="0" applyNumberFormat="1" applyFont="1" applyFill="1" applyBorder="1" applyAlignment="1" applyProtection="1">
      <alignment horizontal="center" vertical="center"/>
    </xf>
    <xf numFmtId="1" fontId="17" fillId="12" borderId="118" xfId="0" applyNumberFormat="1" applyFont="1" applyFill="1" applyBorder="1" applyAlignment="1" applyProtection="1">
      <alignment horizontal="center" vertical="center"/>
    </xf>
    <xf numFmtId="0" fontId="17" fillId="12" borderId="119" xfId="0" applyNumberFormat="1" applyFont="1" applyFill="1" applyBorder="1" applyAlignment="1" applyProtection="1">
      <alignment horizontal="center" vertical="center"/>
    </xf>
    <xf numFmtId="1" fontId="17" fillId="12" borderId="24" xfId="0" applyNumberFormat="1" applyFont="1" applyFill="1" applyBorder="1" applyAlignment="1" applyProtection="1">
      <alignment horizontal="center" vertical="center"/>
    </xf>
    <xf numFmtId="0" fontId="17" fillId="12" borderId="24" xfId="0" applyNumberFormat="1" applyFont="1" applyFill="1" applyBorder="1" applyAlignment="1" applyProtection="1">
      <alignment horizontal="center" vertical="center"/>
    </xf>
    <xf numFmtId="0" fontId="17" fillId="12" borderId="118" xfId="0" applyNumberFormat="1" applyFont="1" applyFill="1" applyBorder="1" applyAlignment="1" applyProtection="1">
      <alignment horizontal="center" vertical="center"/>
    </xf>
    <xf numFmtId="0" fontId="14" fillId="28" borderId="82" xfId="0" applyNumberFormat="1" applyFont="1" applyFill="1" applyBorder="1" applyAlignment="1" applyProtection="1">
      <alignment horizontal="center" vertical="center"/>
    </xf>
    <xf numFmtId="0" fontId="14" fillId="28" borderId="81" xfId="0" applyNumberFormat="1" applyFont="1" applyFill="1" applyBorder="1" applyAlignment="1" applyProtection="1">
      <alignment horizontal="center" vertical="center"/>
    </xf>
    <xf numFmtId="0" fontId="14" fillId="28" borderId="62" xfId="0" applyNumberFormat="1" applyFont="1" applyFill="1" applyBorder="1" applyAlignment="1" applyProtection="1">
      <alignment horizontal="center" vertical="center"/>
    </xf>
    <xf numFmtId="1" fontId="17" fillId="12" borderId="120" xfId="0" applyNumberFormat="1" applyFont="1" applyFill="1" applyBorder="1" applyAlignment="1" applyProtection="1">
      <alignment horizontal="center" vertical="center"/>
    </xf>
    <xf numFmtId="0" fontId="14" fillId="28" borderId="39" xfId="0" applyNumberFormat="1" applyFont="1" applyFill="1" applyBorder="1" applyAlignment="1" applyProtection="1">
      <alignment horizontal="center" vertical="center"/>
    </xf>
    <xf numFmtId="0" fontId="5" fillId="28" borderId="132" xfId="0" applyNumberFormat="1" applyFont="1" applyFill="1" applyBorder="1" applyAlignment="1" applyProtection="1">
      <alignment horizontal="center" vertical="center"/>
    </xf>
    <xf numFmtId="0" fontId="13" fillId="0" borderId="8" xfId="0" applyNumberFormat="1" applyFont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>
      <alignment horizontal="left" vertical="center" wrapText="1"/>
    </xf>
    <xf numFmtId="0" fontId="13" fillId="0" borderId="9" xfId="0" applyNumberFormat="1" applyFont="1" applyFill="1" applyBorder="1" applyAlignment="1" applyProtection="1">
      <alignment horizontal="left" vertical="center" wrapText="1"/>
    </xf>
    <xf numFmtId="0" fontId="23" fillId="0" borderId="97" xfId="0" applyNumberFormat="1" applyFont="1" applyFill="1" applyBorder="1" applyAlignment="1" applyProtection="1">
      <alignment horizontal="left" vertical="center"/>
    </xf>
    <xf numFmtId="0" fontId="23" fillId="0" borderId="95" xfId="0" applyNumberFormat="1" applyFont="1" applyFill="1" applyBorder="1" applyAlignment="1" applyProtection="1">
      <alignment horizontal="left" vertical="center"/>
    </xf>
    <xf numFmtId="0" fontId="23" fillId="0" borderId="98" xfId="0" applyNumberFormat="1" applyFont="1" applyFill="1" applyBorder="1" applyAlignment="1" applyProtection="1">
      <alignment horizontal="left" vertical="center"/>
    </xf>
    <xf numFmtId="1" fontId="1" fillId="29" borderId="158" xfId="0" applyNumberFormat="1" applyFont="1" applyFill="1" applyBorder="1" applyAlignment="1" applyProtection="1">
      <alignment horizontal="center" vertical="center"/>
    </xf>
    <xf numFmtId="1" fontId="1" fillId="29" borderId="156" xfId="0" applyNumberFormat="1" applyFont="1" applyFill="1" applyBorder="1" applyAlignment="1" applyProtection="1">
      <alignment horizontal="center" vertical="center"/>
    </xf>
    <xf numFmtId="1" fontId="1" fillId="29" borderId="159" xfId="0" applyNumberFormat="1" applyFont="1" applyFill="1" applyBorder="1" applyAlignment="1" applyProtection="1">
      <alignment horizontal="center" vertical="center"/>
    </xf>
    <xf numFmtId="1" fontId="14" fillId="8" borderId="133" xfId="0" applyNumberFormat="1" applyFont="1" applyFill="1" applyBorder="1" applyAlignment="1" applyProtection="1">
      <alignment horizontal="center" vertical="center"/>
    </xf>
    <xf numFmtId="1" fontId="14" fillId="8" borderId="128" xfId="0" applyNumberFormat="1" applyFont="1" applyFill="1" applyBorder="1" applyAlignment="1" applyProtection="1">
      <alignment horizontal="center" vertical="center"/>
    </xf>
    <xf numFmtId="0" fontId="13" fillId="0" borderId="132" xfId="0" applyNumberFormat="1" applyFont="1" applyFill="1" applyBorder="1" applyAlignment="1" applyProtection="1">
      <alignment horizontal="left" vertical="center" wrapText="1"/>
    </xf>
    <xf numFmtId="0" fontId="13" fillId="0" borderId="132" xfId="0" applyNumberFormat="1" applyFont="1" applyFill="1" applyBorder="1" applyAlignment="1" applyProtection="1">
      <alignment horizontal="left" vertical="distributed" wrapText="1"/>
    </xf>
    <xf numFmtId="0" fontId="36" fillId="5" borderId="14" xfId="0" applyNumberFormat="1" applyFont="1" applyFill="1" applyBorder="1" applyAlignment="1" applyProtection="1">
      <alignment horizontal="center" vertical="center"/>
    </xf>
    <xf numFmtId="0" fontId="17" fillId="28" borderId="37" xfId="0" applyNumberFormat="1" applyFont="1" applyFill="1" applyBorder="1" applyAlignment="1" applyProtection="1">
      <alignment horizontal="left" vertical="distributed" wrapText="1"/>
    </xf>
    <xf numFmtId="0" fontId="17" fillId="28" borderId="55" xfId="0" applyNumberFormat="1" applyFont="1" applyFill="1" applyBorder="1" applyAlignment="1" applyProtection="1">
      <alignment horizontal="left" vertical="distributed" wrapText="1"/>
    </xf>
    <xf numFmtId="0" fontId="17" fillId="28" borderId="78" xfId="0" applyNumberFormat="1" applyFont="1" applyFill="1" applyBorder="1" applyAlignment="1" applyProtection="1">
      <alignment horizontal="left" vertical="distributed" wrapText="1"/>
    </xf>
    <xf numFmtId="0" fontId="13" fillId="0" borderId="59" xfId="0" applyNumberFormat="1" applyFont="1" applyFill="1" applyBorder="1" applyAlignment="1" applyProtection="1">
      <alignment horizontal="left" vertical="distributed" wrapText="1"/>
    </xf>
    <xf numFmtId="0" fontId="13" fillId="0" borderId="58" xfId="0" applyNumberFormat="1" applyFont="1" applyFill="1" applyBorder="1" applyAlignment="1" applyProtection="1">
      <alignment horizontal="left" vertical="distributed" wrapText="1"/>
    </xf>
    <xf numFmtId="0" fontId="13" fillId="0" borderId="65" xfId="0" applyNumberFormat="1" applyFont="1" applyFill="1" applyBorder="1" applyAlignment="1" applyProtection="1">
      <alignment horizontal="left" vertical="distributed" wrapText="1"/>
    </xf>
    <xf numFmtId="0" fontId="23" fillId="21" borderId="37" xfId="0" applyNumberFormat="1" applyFont="1" applyFill="1" applyBorder="1" applyAlignment="1" applyProtection="1">
      <alignment horizontal="left" vertical="center" wrapText="1"/>
    </xf>
    <xf numFmtId="0" fontId="23" fillId="21" borderId="55" xfId="0" applyNumberFormat="1" applyFont="1" applyFill="1" applyBorder="1" applyAlignment="1" applyProtection="1">
      <alignment horizontal="left" vertical="center" wrapText="1"/>
    </xf>
    <xf numFmtId="0" fontId="23" fillId="21" borderId="78" xfId="0" applyNumberFormat="1" applyFont="1" applyFill="1" applyBorder="1" applyAlignment="1" applyProtection="1">
      <alignment horizontal="left" vertical="center" wrapText="1"/>
    </xf>
    <xf numFmtId="0" fontId="13" fillId="13" borderId="10" xfId="0" applyNumberFormat="1" applyFont="1" applyFill="1" applyBorder="1" applyAlignment="1" applyProtection="1">
      <alignment horizontal="left" vertical="center" wrapText="1"/>
    </xf>
    <xf numFmtId="0" fontId="13" fillId="13" borderId="11" xfId="0" applyNumberFormat="1" applyFont="1" applyFill="1" applyBorder="1" applyAlignment="1" applyProtection="1">
      <alignment horizontal="left" vertical="center" wrapText="1"/>
    </xf>
    <xf numFmtId="0" fontId="13" fillId="29" borderId="155" xfId="0" applyNumberFormat="1" applyFont="1" applyFill="1" applyBorder="1" applyAlignment="1" applyProtection="1">
      <alignment horizontal="left" vertical="distributed" wrapText="1"/>
    </xf>
    <xf numFmtId="0" fontId="13" fillId="29" borderId="156" xfId="0" applyNumberFormat="1" applyFont="1" applyFill="1" applyBorder="1" applyAlignment="1" applyProtection="1">
      <alignment horizontal="left" vertical="distributed" wrapText="1"/>
    </xf>
    <xf numFmtId="0" fontId="13" fillId="29" borderId="157" xfId="0" applyNumberFormat="1" applyFont="1" applyFill="1" applyBorder="1" applyAlignment="1" applyProtection="1">
      <alignment horizontal="left" vertical="distributed" wrapText="1"/>
    </xf>
    <xf numFmtId="1" fontId="14" fillId="8" borderId="130" xfId="0" applyNumberFormat="1" applyFont="1" applyFill="1" applyBorder="1" applyAlignment="1" applyProtection="1">
      <alignment horizontal="center" vertical="center"/>
    </xf>
    <xf numFmtId="0" fontId="1" fillId="0" borderId="133" xfId="0" applyNumberFormat="1" applyFont="1" applyFill="1" applyBorder="1" applyAlignment="1" applyProtection="1">
      <alignment horizontal="center" vertical="center"/>
    </xf>
    <xf numFmtId="0" fontId="13" fillId="0" borderId="59" xfId="0" applyNumberFormat="1" applyFont="1" applyFill="1" applyBorder="1" applyAlignment="1" applyProtection="1">
      <alignment horizontal="left" vertical="center" wrapText="1"/>
    </xf>
    <xf numFmtId="0" fontId="13" fillId="0" borderId="58" xfId="0" applyNumberFormat="1" applyFont="1" applyFill="1" applyBorder="1" applyAlignment="1" applyProtection="1">
      <alignment horizontal="left" vertical="center" wrapText="1"/>
    </xf>
    <xf numFmtId="0" fontId="13" fillId="0" borderId="65" xfId="0" applyNumberFormat="1" applyFont="1" applyFill="1" applyBorder="1" applyAlignment="1" applyProtection="1">
      <alignment horizontal="left" vertical="center" wrapText="1"/>
    </xf>
    <xf numFmtId="0" fontId="21" fillId="9" borderId="141" xfId="0" applyNumberFormat="1" applyFont="1" applyFill="1" applyBorder="1" applyAlignment="1" applyProtection="1">
      <alignment horizontal="center" vertical="center" wrapText="1"/>
    </xf>
    <xf numFmtId="0" fontId="1" fillId="3" borderId="55" xfId="0" applyNumberFormat="1" applyFont="1" applyFill="1" applyBorder="1" applyAlignment="1" applyProtection="1">
      <alignment horizontal="center" vertical="center"/>
    </xf>
    <xf numFmtId="0" fontId="1" fillId="13" borderId="55" xfId="0" applyNumberFormat="1" applyFont="1" applyFill="1" applyBorder="1" applyAlignment="1" applyProtection="1">
      <alignment horizontal="center" vertical="center"/>
    </xf>
    <xf numFmtId="0" fontId="1" fillId="13" borderId="54" xfId="0" applyNumberFormat="1" applyFont="1" applyFill="1" applyBorder="1" applyAlignment="1" applyProtection="1">
      <alignment horizontal="center" vertical="center"/>
    </xf>
    <xf numFmtId="0" fontId="13" fillId="27" borderId="22" xfId="0" applyNumberFormat="1" applyFont="1" applyFill="1" applyBorder="1" applyAlignment="1" applyProtection="1">
      <alignment horizontal="center" textRotation="90" wrapText="1"/>
    </xf>
    <xf numFmtId="0" fontId="13" fillId="27" borderId="14" xfId="0" applyNumberFormat="1" applyFont="1" applyFill="1" applyBorder="1" applyAlignment="1" applyProtection="1">
      <alignment horizontal="center" textRotation="90" wrapText="1"/>
    </xf>
    <xf numFmtId="0" fontId="13" fillId="27" borderId="25" xfId="0" applyNumberFormat="1" applyFont="1" applyFill="1" applyBorder="1" applyAlignment="1" applyProtection="1">
      <alignment horizontal="center" textRotation="90" wrapText="1"/>
    </xf>
    <xf numFmtId="0" fontId="13" fillId="27" borderId="23" xfId="0" applyNumberFormat="1" applyFont="1" applyFill="1" applyBorder="1" applyAlignment="1" applyProtection="1">
      <alignment horizontal="center" textRotation="90" wrapText="1"/>
    </xf>
    <xf numFmtId="0" fontId="13" fillId="27" borderId="0" xfId="0" applyNumberFormat="1" applyFont="1" applyFill="1" applyBorder="1" applyAlignment="1" applyProtection="1">
      <alignment horizontal="center" textRotation="90" wrapText="1"/>
    </xf>
    <xf numFmtId="0" fontId="13" fillId="27" borderId="28" xfId="0" applyNumberFormat="1" applyFont="1" applyFill="1" applyBorder="1" applyAlignment="1" applyProtection="1">
      <alignment horizontal="center" textRotation="90" wrapText="1"/>
    </xf>
    <xf numFmtId="0" fontId="13" fillId="27" borderId="68" xfId="0" applyNumberFormat="1" applyFont="1" applyFill="1" applyBorder="1" applyAlignment="1" applyProtection="1">
      <alignment horizontal="center" textRotation="90" wrapText="1"/>
    </xf>
    <xf numFmtId="0" fontId="13" fillId="27" borderId="70" xfId="0" applyNumberFormat="1" applyFont="1" applyFill="1" applyBorder="1" applyAlignment="1" applyProtection="1">
      <alignment horizontal="center" textRotation="90" wrapText="1"/>
    </xf>
    <xf numFmtId="0" fontId="13" fillId="27" borderId="69" xfId="0" applyNumberFormat="1" applyFont="1" applyFill="1" applyBorder="1" applyAlignment="1" applyProtection="1">
      <alignment horizontal="center" textRotation="90" wrapText="1"/>
    </xf>
    <xf numFmtId="0" fontId="1" fillId="13" borderId="127" xfId="0" applyNumberFormat="1" applyFont="1" applyFill="1" applyBorder="1" applyAlignment="1" applyProtection="1">
      <alignment horizontal="center" vertical="center"/>
    </xf>
    <xf numFmtId="0" fontId="1" fillId="13" borderId="128" xfId="0" applyNumberFormat="1" applyFont="1" applyFill="1" applyBorder="1" applyAlignment="1" applyProtection="1">
      <alignment horizontal="center" vertical="center"/>
    </xf>
    <xf numFmtId="1" fontId="11" fillId="21" borderId="127" xfId="0" applyNumberFormat="1" applyFont="1" applyFill="1" applyBorder="1" applyAlignment="1" applyProtection="1">
      <alignment horizontal="center" vertical="center"/>
    </xf>
    <xf numFmtId="0" fontId="17" fillId="6" borderId="37" xfId="0" applyNumberFormat="1" applyFont="1" applyFill="1" applyBorder="1" applyAlignment="1" applyProtection="1">
      <alignment horizontal="left" vertical="distributed" wrapText="1"/>
    </xf>
    <xf numFmtId="0" fontId="17" fillId="6" borderId="55" xfId="0" applyNumberFormat="1" applyFont="1" applyFill="1" applyBorder="1" applyAlignment="1" applyProtection="1">
      <alignment horizontal="left" vertical="distributed" wrapText="1"/>
    </xf>
    <xf numFmtId="0" fontId="17" fillId="6" borderId="78" xfId="0" applyNumberFormat="1" applyFont="1" applyFill="1" applyBorder="1" applyAlignment="1" applyProtection="1">
      <alignment horizontal="left" vertical="distributed" wrapText="1"/>
    </xf>
    <xf numFmtId="1" fontId="11" fillId="21" borderId="132" xfId="0" applyNumberFormat="1" applyFont="1" applyFill="1" applyBorder="1" applyAlignment="1" applyProtection="1">
      <alignment horizontal="center" vertical="center"/>
    </xf>
    <xf numFmtId="0" fontId="13" fillId="27" borderId="22" xfId="0" applyNumberFormat="1" applyFont="1" applyFill="1" applyBorder="1" applyAlignment="1" applyProtection="1">
      <alignment horizontal="center" vertical="center" wrapText="1"/>
    </xf>
    <xf numFmtId="0" fontId="13" fillId="27" borderId="14" xfId="0" applyNumberFormat="1" applyFont="1" applyFill="1" applyBorder="1" applyAlignment="1" applyProtection="1">
      <alignment horizontal="center" vertical="center" wrapText="1"/>
    </xf>
    <xf numFmtId="0" fontId="13" fillId="27" borderId="25" xfId="0" applyNumberFormat="1" applyFont="1" applyFill="1" applyBorder="1" applyAlignment="1" applyProtection="1">
      <alignment horizontal="center" vertical="center" wrapText="1"/>
    </xf>
    <xf numFmtId="0" fontId="13" fillId="27" borderId="23" xfId="0" applyNumberFormat="1" applyFont="1" applyFill="1" applyBorder="1" applyAlignment="1" applyProtection="1">
      <alignment horizontal="center" vertical="center" wrapText="1"/>
    </xf>
    <xf numFmtId="0" fontId="13" fillId="27" borderId="0" xfId="0" applyNumberFormat="1" applyFont="1" applyFill="1" applyBorder="1" applyAlignment="1" applyProtection="1">
      <alignment horizontal="center" vertical="center" wrapText="1"/>
    </xf>
    <xf numFmtId="0" fontId="13" fillId="27" borderId="28" xfId="0" applyNumberFormat="1" applyFont="1" applyFill="1" applyBorder="1" applyAlignment="1" applyProtection="1">
      <alignment horizontal="center" vertical="center" wrapText="1"/>
    </xf>
    <xf numFmtId="0" fontId="13" fillId="27" borderId="68" xfId="0" applyNumberFormat="1" applyFont="1" applyFill="1" applyBorder="1" applyAlignment="1" applyProtection="1">
      <alignment horizontal="center" vertical="center" wrapText="1"/>
    </xf>
    <xf numFmtId="0" fontId="13" fillId="27" borderId="70" xfId="0" applyNumberFormat="1" applyFont="1" applyFill="1" applyBorder="1" applyAlignment="1" applyProtection="1">
      <alignment horizontal="center" vertical="center" wrapText="1"/>
    </xf>
    <xf numFmtId="0" fontId="13" fillId="27" borderId="69" xfId="0" applyNumberFormat="1" applyFont="1" applyFill="1" applyBorder="1" applyAlignment="1" applyProtection="1">
      <alignment horizontal="center" vertical="center" wrapText="1"/>
    </xf>
    <xf numFmtId="0" fontId="36" fillId="5" borderId="75" xfId="0" applyNumberFormat="1" applyFont="1" applyFill="1" applyBorder="1" applyAlignment="1" applyProtection="1">
      <alignment horizontal="center"/>
    </xf>
    <xf numFmtId="0" fontId="34" fillId="27" borderId="22" xfId="0" applyNumberFormat="1" applyFont="1" applyFill="1" applyBorder="1" applyAlignment="1" applyProtection="1">
      <alignment horizontal="center" vertical="distributed"/>
    </xf>
    <xf numFmtId="0" fontId="34" fillId="27" borderId="14" xfId="0" applyNumberFormat="1" applyFont="1" applyFill="1" applyBorder="1" applyAlignment="1" applyProtection="1">
      <alignment horizontal="center" vertical="distributed"/>
    </xf>
    <xf numFmtId="0" fontId="34" fillId="27" borderId="25" xfId="0" applyNumberFormat="1" applyFont="1" applyFill="1" applyBorder="1" applyAlignment="1" applyProtection="1">
      <alignment horizontal="center" vertical="distributed"/>
    </xf>
    <xf numFmtId="0" fontId="34" fillId="27" borderId="26" xfId="0" applyNumberFormat="1" applyFont="1" applyFill="1" applyBorder="1" applyAlignment="1" applyProtection="1">
      <alignment horizontal="center" vertical="distributed"/>
    </xf>
    <xf numFmtId="0" fontId="34" fillId="27" borderId="41" xfId="0" applyNumberFormat="1" applyFont="1" applyFill="1" applyBorder="1" applyAlignment="1" applyProtection="1">
      <alignment horizontal="center" vertical="distributed"/>
    </xf>
    <xf numFmtId="0" fontId="34" fillId="27" borderId="27" xfId="0" applyNumberFormat="1" applyFont="1" applyFill="1" applyBorder="1" applyAlignment="1" applyProtection="1">
      <alignment horizontal="center" vertical="distributed"/>
    </xf>
    <xf numFmtId="0" fontId="26" fillId="27" borderId="40" xfId="0" applyNumberFormat="1" applyFont="1" applyFill="1" applyBorder="1" applyAlignment="1" applyProtection="1">
      <alignment horizontal="center" vertical="center"/>
    </xf>
    <xf numFmtId="0" fontId="26" fillId="27" borderId="46" xfId="0" applyNumberFormat="1" applyFont="1" applyFill="1" applyBorder="1" applyAlignment="1" applyProtection="1">
      <alignment horizontal="center" vertical="center"/>
    </xf>
    <xf numFmtId="0" fontId="26" fillId="27" borderId="49" xfId="0" applyNumberFormat="1" applyFont="1" applyFill="1" applyBorder="1" applyAlignment="1" applyProtection="1">
      <alignment horizontal="center" vertical="center"/>
    </xf>
    <xf numFmtId="0" fontId="13" fillId="27" borderId="40" xfId="0" applyNumberFormat="1" applyFont="1" applyFill="1" applyBorder="1" applyAlignment="1" applyProtection="1">
      <alignment horizontal="center" vertical="center" wrapText="1"/>
    </xf>
    <xf numFmtId="0" fontId="13" fillId="27" borderId="46" xfId="0" applyNumberFormat="1" applyFont="1" applyFill="1" applyBorder="1" applyAlignment="1" applyProtection="1">
      <alignment horizontal="center" vertical="center" wrapText="1"/>
    </xf>
    <xf numFmtId="0" fontId="13" fillId="27" borderId="49" xfId="0" applyNumberFormat="1" applyFont="1" applyFill="1" applyBorder="1" applyAlignment="1" applyProtection="1">
      <alignment horizontal="center" vertical="center" wrapText="1"/>
    </xf>
    <xf numFmtId="0" fontId="11" fillId="21" borderId="53" xfId="0" applyNumberFormat="1" applyFont="1" applyFill="1" applyBorder="1" applyAlignment="1" applyProtection="1">
      <alignment horizontal="center" vertical="center"/>
    </xf>
    <xf numFmtId="0" fontId="11" fillId="21" borderId="55" xfId="0" applyNumberFormat="1" applyFont="1" applyFill="1" applyBorder="1" applyAlignment="1" applyProtection="1">
      <alignment horizontal="center" vertical="center"/>
    </xf>
    <xf numFmtId="0" fontId="11" fillId="21" borderId="54" xfId="0" applyNumberFormat="1" applyFont="1" applyFill="1" applyBorder="1" applyAlignment="1" applyProtection="1">
      <alignment horizontal="center" vertical="center"/>
    </xf>
    <xf numFmtId="0" fontId="13" fillId="27" borderId="71" xfId="0" applyNumberFormat="1" applyFont="1" applyFill="1" applyBorder="1" applyAlignment="1" applyProtection="1">
      <alignment horizontal="center" vertical="center" wrapText="1"/>
    </xf>
    <xf numFmtId="0" fontId="13" fillId="27" borderId="73" xfId="0" applyNumberFormat="1" applyFont="1" applyFill="1" applyBorder="1" applyAlignment="1" applyProtection="1">
      <alignment horizontal="center" vertical="center" wrapText="1"/>
    </xf>
    <xf numFmtId="0" fontId="13" fillId="27" borderId="72" xfId="0" applyNumberFormat="1" applyFont="1" applyFill="1" applyBorder="1" applyAlignment="1" applyProtection="1">
      <alignment horizontal="center" vertical="center" wrapText="1"/>
    </xf>
    <xf numFmtId="0" fontId="23" fillId="27" borderId="22" xfId="0" applyNumberFormat="1" applyFont="1" applyFill="1" applyBorder="1" applyAlignment="1" applyProtection="1">
      <alignment horizontal="center" vertical="center" textRotation="90" wrapText="1"/>
    </xf>
    <xf numFmtId="0" fontId="23" fillId="27" borderId="14" xfId="0" applyNumberFormat="1" applyFont="1" applyFill="1" applyBorder="1" applyAlignment="1" applyProtection="1">
      <alignment horizontal="center" vertical="center" textRotation="90" wrapText="1"/>
    </xf>
    <xf numFmtId="0" fontId="23" fillId="27" borderId="25" xfId="0" applyNumberFormat="1" applyFont="1" applyFill="1" applyBorder="1" applyAlignment="1" applyProtection="1">
      <alignment horizontal="center" vertical="center" textRotation="90" wrapText="1"/>
    </xf>
    <xf numFmtId="0" fontId="23" fillId="27" borderId="23" xfId="0" applyNumberFormat="1" applyFont="1" applyFill="1" applyBorder="1" applyAlignment="1" applyProtection="1">
      <alignment horizontal="center" vertical="center" textRotation="90" wrapText="1"/>
    </xf>
    <xf numFmtId="0" fontId="23" fillId="27" borderId="0" xfId="0" applyNumberFormat="1" applyFont="1" applyFill="1" applyBorder="1" applyAlignment="1" applyProtection="1">
      <alignment horizontal="center" vertical="center" textRotation="90" wrapText="1"/>
    </xf>
    <xf numFmtId="0" fontId="23" fillId="27" borderId="28" xfId="0" applyNumberFormat="1" applyFont="1" applyFill="1" applyBorder="1" applyAlignment="1" applyProtection="1">
      <alignment horizontal="center" vertical="center" textRotation="90" wrapText="1"/>
    </xf>
    <xf numFmtId="0" fontId="23" fillId="27" borderId="68" xfId="0" applyNumberFormat="1" applyFont="1" applyFill="1" applyBorder="1" applyAlignment="1" applyProtection="1">
      <alignment horizontal="center" vertical="center" textRotation="90" wrapText="1"/>
    </xf>
    <xf numFmtId="0" fontId="23" fillId="27" borderId="70" xfId="0" applyNumberFormat="1" applyFont="1" applyFill="1" applyBorder="1" applyAlignment="1" applyProtection="1">
      <alignment horizontal="center" vertical="center" textRotation="90" wrapText="1"/>
    </xf>
    <xf numFmtId="0" fontId="23" fillId="27" borderId="69" xfId="0" applyNumberFormat="1" applyFont="1" applyFill="1" applyBorder="1" applyAlignment="1" applyProtection="1">
      <alignment horizontal="center" vertical="center" textRotation="90" wrapText="1"/>
    </xf>
    <xf numFmtId="0" fontId="21" fillId="0" borderId="0" xfId="0" applyNumberFormat="1" applyFont="1" applyFill="1" applyBorder="1" applyAlignment="1" applyProtection="1">
      <alignment horizontal="center"/>
    </xf>
    <xf numFmtId="0" fontId="3" fillId="0" borderId="28" xfId="0" applyNumberFormat="1" applyFont="1" applyFill="1" applyBorder="1" applyAlignment="1" applyProtection="1">
      <alignment horizontal="center" vertical="distributed"/>
    </xf>
    <xf numFmtId="0" fontId="16" fillId="8" borderId="78" xfId="0" applyNumberFormat="1" applyFont="1" applyFill="1" applyBorder="1" applyAlignment="1" applyProtection="1">
      <alignment horizontal="center"/>
    </xf>
    <xf numFmtId="1" fontId="11" fillId="21" borderId="133" xfId="0" applyNumberFormat="1" applyFont="1" applyFill="1" applyBorder="1" applyAlignment="1" applyProtection="1">
      <alignment horizontal="center" vertical="center"/>
    </xf>
    <xf numFmtId="1" fontId="11" fillId="21" borderId="129" xfId="0" applyNumberFormat="1" applyFont="1" applyFill="1" applyBorder="1" applyAlignment="1" applyProtection="1">
      <alignment horizontal="center" vertical="center"/>
    </xf>
    <xf numFmtId="0" fontId="1" fillId="13" borderId="130" xfId="0" applyNumberFormat="1" applyFont="1" applyFill="1" applyBorder="1" applyAlignment="1" applyProtection="1">
      <alignment horizontal="center" vertical="center"/>
    </xf>
    <xf numFmtId="0" fontId="13" fillId="0" borderId="37" xfId="0" applyNumberFormat="1" applyFont="1" applyFill="1" applyBorder="1" applyAlignment="1" applyProtection="1">
      <alignment horizontal="left" vertical="center"/>
    </xf>
    <xf numFmtId="0" fontId="13" fillId="0" borderId="55" xfId="0" applyNumberFormat="1" applyFont="1" applyFill="1" applyBorder="1" applyAlignment="1" applyProtection="1">
      <alignment horizontal="left" vertical="center"/>
    </xf>
    <xf numFmtId="0" fontId="13" fillId="0" borderId="78" xfId="0" applyNumberFormat="1" applyFont="1" applyFill="1" applyBorder="1" applyAlignment="1" applyProtection="1">
      <alignment horizontal="left" vertical="center"/>
    </xf>
    <xf numFmtId="0" fontId="1" fillId="29" borderId="104" xfId="0" applyNumberFormat="1" applyFont="1" applyFill="1" applyBorder="1" applyAlignment="1" applyProtection="1">
      <alignment horizontal="center" vertical="center"/>
    </xf>
    <xf numFmtId="0" fontId="1" fillId="29" borderId="103" xfId="0" applyNumberFormat="1" applyFont="1" applyFill="1" applyBorder="1" applyAlignment="1" applyProtection="1">
      <alignment horizontal="center" vertical="center"/>
    </xf>
    <xf numFmtId="0" fontId="1" fillId="29" borderId="105" xfId="0" applyNumberFormat="1" applyFont="1" applyFill="1" applyBorder="1" applyAlignment="1" applyProtection="1">
      <alignment horizontal="center" vertical="center"/>
    </xf>
    <xf numFmtId="0" fontId="5" fillId="0" borderId="58" xfId="0" applyNumberFormat="1" applyFont="1" applyFill="1" applyBorder="1" applyAlignment="1" applyProtection="1">
      <alignment horizontal="center" vertical="center"/>
    </xf>
    <xf numFmtId="0" fontId="5" fillId="0" borderId="59" xfId="0" applyNumberFormat="1" applyFont="1" applyFill="1" applyBorder="1" applyAlignment="1" applyProtection="1">
      <alignment horizontal="center" vertical="center"/>
    </xf>
    <xf numFmtId="0" fontId="5" fillId="0" borderId="60" xfId="0" applyNumberFormat="1" applyFont="1" applyFill="1" applyBorder="1" applyAlignment="1" applyProtection="1">
      <alignment horizontal="center" vertical="center"/>
    </xf>
    <xf numFmtId="0" fontId="1" fillId="3" borderId="162" xfId="0" applyNumberFormat="1" applyFont="1" applyFill="1" applyBorder="1" applyAlignment="1" applyProtection="1">
      <alignment horizontal="center" vertical="center"/>
    </xf>
    <xf numFmtId="0" fontId="1" fillId="3" borderId="163" xfId="0" applyNumberFormat="1" applyFont="1" applyFill="1" applyBorder="1" applyAlignment="1" applyProtection="1">
      <alignment horizontal="center" vertical="center"/>
    </xf>
    <xf numFmtId="0" fontId="11" fillId="28" borderId="37" xfId="0" applyNumberFormat="1" applyFont="1" applyFill="1" applyBorder="1" applyAlignment="1" applyProtection="1">
      <alignment horizontal="center" vertical="center"/>
    </xf>
    <xf numFmtId="0" fontId="11" fillId="28" borderId="55" xfId="0" applyNumberFormat="1" applyFont="1" applyFill="1" applyBorder="1" applyAlignment="1" applyProtection="1">
      <alignment horizontal="center" vertical="center"/>
    </xf>
    <xf numFmtId="0" fontId="11" fillId="28" borderId="54" xfId="0" applyNumberFormat="1" applyFont="1" applyFill="1" applyBorder="1" applyAlignment="1" applyProtection="1">
      <alignment horizontal="center" vertical="center"/>
    </xf>
    <xf numFmtId="0" fontId="14" fillId="28" borderId="61" xfId="0" applyNumberFormat="1" applyFont="1" applyFill="1" applyBorder="1" applyAlignment="1" applyProtection="1">
      <alignment horizontal="center" vertical="center"/>
    </xf>
    <xf numFmtId="0" fontId="17" fillId="12" borderId="48" xfId="0" applyNumberFormat="1" applyFont="1" applyFill="1" applyBorder="1" applyAlignment="1" applyProtection="1">
      <alignment horizontal="center" vertical="center"/>
    </xf>
    <xf numFmtId="1" fontId="17" fillId="12" borderId="119" xfId="0" applyNumberFormat="1" applyFont="1" applyFill="1" applyBorder="1" applyAlignment="1" applyProtection="1">
      <alignment horizontal="center" vertical="center"/>
    </xf>
    <xf numFmtId="0" fontId="17" fillId="12" borderId="120" xfId="0" applyNumberFormat="1" applyFont="1" applyFill="1" applyBorder="1" applyAlignment="1" applyProtection="1">
      <alignment horizontal="center" vertical="center"/>
    </xf>
    <xf numFmtId="0" fontId="19" fillId="28" borderId="59" xfId="0" applyNumberFormat="1" applyFont="1" applyFill="1" applyBorder="1" applyAlignment="1" applyProtection="1">
      <alignment horizontal="center"/>
    </xf>
    <xf numFmtId="0" fontId="19" fillId="28" borderId="58" xfId="0" applyNumberFormat="1" applyFont="1" applyFill="1" applyBorder="1" applyAlignment="1" applyProtection="1">
      <alignment horizontal="center"/>
    </xf>
    <xf numFmtId="0" fontId="19" fillId="28" borderId="60" xfId="0" applyNumberFormat="1" applyFont="1" applyFill="1" applyBorder="1" applyAlignment="1" applyProtection="1">
      <alignment horizontal="center"/>
    </xf>
    <xf numFmtId="1" fontId="16" fillId="28" borderId="131" xfId="0" applyNumberFormat="1" applyFont="1" applyFill="1" applyBorder="1" applyAlignment="1" applyProtection="1">
      <alignment horizontal="center" vertical="center" wrapText="1"/>
    </xf>
    <xf numFmtId="1" fontId="16" fillId="28" borderId="55" xfId="0" applyNumberFormat="1" applyFont="1" applyFill="1" applyBorder="1" applyAlignment="1" applyProtection="1">
      <alignment horizontal="center" vertical="center" wrapText="1"/>
    </xf>
    <xf numFmtId="1" fontId="16" fillId="28" borderId="134" xfId="0" applyNumberFormat="1" applyFont="1" applyFill="1" applyBorder="1" applyAlignment="1" applyProtection="1">
      <alignment horizontal="center" vertical="center" wrapText="1"/>
    </xf>
    <xf numFmtId="0" fontId="23" fillId="0" borderId="79" xfId="0" applyNumberFormat="1" applyFont="1" applyFill="1" applyBorder="1" applyAlignment="1" applyProtection="1">
      <alignment horizontal="center" vertical="distributed" wrapText="1"/>
    </xf>
    <xf numFmtId="0" fontId="23" fillId="0" borderId="17" xfId="0" applyNumberFormat="1" applyFont="1" applyFill="1" applyBorder="1" applyAlignment="1" applyProtection="1">
      <alignment horizontal="center" vertical="distributed" wrapText="1"/>
    </xf>
    <xf numFmtId="0" fontId="13" fillId="0" borderId="149" xfId="0" applyFont="1" applyFill="1" applyBorder="1" applyAlignment="1">
      <alignment horizontal="left" vertical="center" wrapText="1"/>
    </xf>
    <xf numFmtId="0" fontId="13" fillId="0" borderId="150" xfId="0" applyFont="1" applyFill="1" applyBorder="1" applyAlignment="1">
      <alignment horizontal="left" vertical="center" wrapText="1"/>
    </xf>
    <xf numFmtId="0" fontId="13" fillId="0" borderId="151" xfId="0" applyFont="1" applyFill="1" applyBorder="1" applyAlignment="1">
      <alignment horizontal="left" vertical="center" wrapText="1"/>
    </xf>
    <xf numFmtId="0" fontId="13" fillId="27" borderId="29" xfId="0" applyNumberFormat="1" applyFont="1" applyFill="1" applyBorder="1" applyAlignment="1" applyProtection="1">
      <alignment horizontal="center" vertical="distributed"/>
    </xf>
    <xf numFmtId="0" fontId="13" fillId="27" borderId="67" xfId="0" applyNumberFormat="1" applyFont="1" applyFill="1" applyBorder="1" applyAlignment="1" applyProtection="1">
      <alignment horizontal="center" vertical="distributed"/>
    </xf>
    <xf numFmtId="0" fontId="13" fillId="27" borderId="66" xfId="0" applyNumberFormat="1" applyFont="1" applyFill="1" applyBorder="1" applyAlignment="1" applyProtection="1">
      <alignment horizontal="center" vertical="distributed"/>
    </xf>
    <xf numFmtId="0" fontId="10" fillId="22" borderId="132" xfId="0" applyNumberFormat="1" applyFont="1" applyFill="1" applyBorder="1" applyAlignment="1" applyProtection="1">
      <alignment horizontal="center" vertical="center"/>
    </xf>
    <xf numFmtId="0" fontId="10" fillId="22" borderId="55" xfId="0" applyNumberFormat="1" applyFont="1" applyFill="1" applyBorder="1" applyAlignment="1" applyProtection="1">
      <alignment horizontal="center" vertical="center"/>
    </xf>
    <xf numFmtId="0" fontId="10" fillId="22" borderId="134" xfId="0" applyNumberFormat="1" applyFont="1" applyFill="1" applyBorder="1" applyAlignment="1" applyProtection="1">
      <alignment horizontal="center" vertical="center"/>
    </xf>
    <xf numFmtId="0" fontId="16" fillId="8" borderId="37" xfId="0" applyNumberFormat="1" applyFont="1" applyFill="1" applyBorder="1" applyAlignment="1" applyProtection="1">
      <alignment horizontal="center"/>
    </xf>
    <xf numFmtId="1" fontId="11" fillId="21" borderId="78" xfId="0" applyNumberFormat="1" applyFont="1" applyFill="1" applyBorder="1" applyAlignment="1" applyProtection="1">
      <alignment horizontal="center" vertical="center"/>
    </xf>
    <xf numFmtId="1" fontId="14" fillId="11" borderId="130" xfId="0" applyNumberFormat="1" applyFont="1" applyFill="1" applyBorder="1" applyAlignment="1" applyProtection="1">
      <alignment horizontal="center" vertical="center"/>
    </xf>
    <xf numFmtId="0" fontId="1" fillId="11" borderId="37" xfId="0" applyNumberFormat="1" applyFont="1" applyFill="1" applyBorder="1" applyAlignment="1" applyProtection="1">
      <alignment horizontal="center" vertical="center"/>
    </xf>
    <xf numFmtId="0" fontId="1" fillId="11" borderId="55" xfId="0" applyNumberFormat="1" applyFont="1" applyFill="1" applyBorder="1" applyAlignment="1" applyProtection="1">
      <alignment horizontal="center" vertical="center"/>
    </xf>
    <xf numFmtId="0" fontId="1" fillId="11" borderId="54" xfId="0" applyNumberFormat="1" applyFont="1" applyFill="1" applyBorder="1" applyAlignment="1" applyProtection="1">
      <alignment horizontal="center" vertical="center"/>
    </xf>
    <xf numFmtId="1" fontId="11" fillId="21" borderId="37" xfId="0" applyNumberFormat="1" applyFont="1" applyFill="1" applyBorder="1" applyAlignment="1" applyProtection="1">
      <alignment horizontal="center" vertical="center"/>
    </xf>
    <xf numFmtId="0" fontId="1" fillId="11" borderId="53" xfId="0" applyNumberFormat="1" applyFont="1" applyFill="1" applyBorder="1" applyAlignment="1" applyProtection="1">
      <alignment horizontal="center" vertical="center"/>
    </xf>
    <xf numFmtId="0" fontId="1" fillId="11" borderId="78" xfId="0" applyNumberFormat="1" applyFont="1" applyFill="1" applyBorder="1" applyAlignment="1" applyProtection="1">
      <alignment horizontal="center" vertical="center"/>
    </xf>
    <xf numFmtId="0" fontId="23" fillId="0" borderId="125" xfId="0" applyNumberFormat="1" applyFont="1" applyFill="1" applyBorder="1" applyAlignment="1" applyProtection="1">
      <alignment horizontal="center" vertical="center" wrapText="1"/>
    </xf>
    <xf numFmtId="0" fontId="1" fillId="0" borderId="126" xfId="0" applyNumberFormat="1" applyFont="1" applyFill="1" applyBorder="1" applyAlignment="1" applyProtection="1"/>
    <xf numFmtId="1" fontId="32" fillId="0" borderId="131" xfId="0" applyNumberFormat="1" applyFont="1" applyFill="1" applyBorder="1" applyAlignment="1" applyProtection="1">
      <alignment horizontal="center" vertical="center"/>
    </xf>
    <xf numFmtId="1" fontId="32" fillId="0" borderId="55" xfId="0" applyNumberFormat="1" applyFont="1" applyFill="1" applyBorder="1" applyAlignment="1" applyProtection="1">
      <alignment horizontal="center" vertical="center"/>
    </xf>
    <xf numFmtId="1" fontId="32" fillId="0" borderId="134" xfId="0" applyNumberFormat="1" applyFont="1" applyFill="1" applyBorder="1" applyAlignment="1" applyProtection="1">
      <alignment horizontal="center" vertical="center"/>
    </xf>
    <xf numFmtId="0" fontId="14" fillId="12" borderId="47" xfId="0" applyNumberFormat="1" applyFont="1" applyFill="1" applyBorder="1" applyAlignment="1" applyProtection="1">
      <alignment horizontal="center" vertical="center"/>
    </xf>
    <xf numFmtId="0" fontId="14" fillId="12" borderId="46" xfId="0" applyNumberFormat="1" applyFont="1" applyFill="1" applyBorder="1" applyAlignment="1" applyProtection="1">
      <alignment horizontal="center" vertical="center"/>
    </xf>
    <xf numFmtId="0" fontId="14" fillId="12" borderId="49" xfId="0" applyNumberFormat="1" applyFont="1" applyFill="1" applyBorder="1" applyAlignment="1" applyProtection="1">
      <alignment horizontal="center" vertical="center"/>
    </xf>
    <xf numFmtId="1" fontId="14" fillId="12" borderId="40" xfId="0" applyNumberFormat="1" applyFont="1" applyFill="1" applyBorder="1" applyAlignment="1" applyProtection="1">
      <alignment horizontal="center"/>
    </xf>
    <xf numFmtId="0" fontId="14" fillId="12" borderId="46" xfId="0" applyNumberFormat="1" applyFont="1" applyFill="1" applyBorder="1" applyAlignment="1" applyProtection="1">
      <alignment horizontal="center"/>
    </xf>
    <xf numFmtId="0" fontId="14" fillId="12" borderId="49" xfId="0" applyNumberFormat="1" applyFont="1" applyFill="1" applyBorder="1" applyAlignment="1" applyProtection="1">
      <alignment horizontal="center"/>
    </xf>
    <xf numFmtId="0" fontId="1" fillId="22" borderId="78" xfId="0" applyNumberFormat="1" applyFont="1" applyFill="1" applyBorder="1" applyAlignment="1" applyProtection="1">
      <alignment horizontal="center"/>
    </xf>
    <xf numFmtId="0" fontId="1" fillId="8" borderId="55" xfId="0" applyNumberFormat="1" applyFont="1" applyFill="1" applyBorder="1" applyAlignment="1" applyProtection="1">
      <alignment horizontal="center"/>
    </xf>
    <xf numFmtId="0" fontId="1" fillId="22" borderId="132" xfId="0" applyNumberFormat="1" applyFont="1" applyFill="1" applyBorder="1" applyAlignment="1" applyProtection="1">
      <alignment horizontal="center"/>
    </xf>
  </cellXfs>
  <cellStyles count="5">
    <cellStyle name="Денежный 2" xfId="2"/>
    <cellStyle name="Обычный" xfId="0" builtinId="0"/>
    <cellStyle name="Обычный 2" xfId="3"/>
    <cellStyle name="Обычный 3" xfId="4"/>
    <cellStyle name="Обычный 4" xfId="1"/>
  </cellStyles>
  <dxfs count="1">
    <dxf>
      <font>
        <color theme="0"/>
      </font>
    </dxf>
  </dxfs>
  <tableStyles count="0" defaultTableStyle="TableStyleMedium2" defaultPivotStyle="PivotStyleMedium9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22</xdr:col>
      <xdr:colOff>171450</xdr:colOff>
      <xdr:row>223</xdr:row>
      <xdr:rowOff>123825</xdr:rowOff>
    </xdr:to>
    <xdr:sp macro="" textlink="">
      <xdr:nvSpPr>
        <xdr:cNvPr id="2" name="TextBox 1"/>
        <xdr:cNvSpPr txBox="1"/>
      </xdr:nvSpPr>
      <xdr:spPr>
        <a:xfrm>
          <a:off x="0" y="0"/>
          <a:ext cx="13582650" cy="4260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ru-RU" sz="1600" b="1">
              <a:solidFill>
                <a:srgbClr val="0070C0"/>
              </a:solidFill>
              <a:effectLst/>
              <a:latin typeface="Times New Roman"/>
              <a:ea typeface="Calibri"/>
              <a:cs typeface="Times New Roman"/>
            </a:rPr>
            <a:t>Пояснительная записка к рабочему учебному плану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ru-RU" sz="1600" b="1">
              <a:solidFill>
                <a:srgbClr val="0070C0"/>
              </a:solidFill>
              <a:effectLst/>
              <a:latin typeface="Times New Roman"/>
              <a:ea typeface="Calibri"/>
              <a:cs typeface="Times New Roman"/>
            </a:rPr>
            <a:t>ГБПОУ  МО "Училище (техникум) олимпийского резерва  №2"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ru-RU" sz="1600" b="1">
              <a:solidFill>
                <a:srgbClr val="0070C0"/>
              </a:solidFill>
              <a:effectLst/>
              <a:latin typeface="Times New Roman"/>
              <a:ea typeface="Calibri"/>
              <a:cs typeface="Times New Roman"/>
            </a:rPr>
            <a:t>по специальности  49.02.01– «Физическая культура»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 b="1">
              <a:effectLst/>
              <a:latin typeface="Times New Roman"/>
              <a:ea typeface="Calibri"/>
              <a:cs typeface="Times New Roman"/>
            </a:rPr>
            <a:t> </a:t>
          </a:r>
          <a:r>
            <a:rPr lang="ru-RU" sz="1100">
              <a:effectLst/>
              <a:latin typeface="Times New Roman"/>
              <a:ea typeface="Calibri"/>
              <a:cs typeface="Times New Roman"/>
            </a:rPr>
            <a:t> 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 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Настоящий учебный план программы подготовки специалистов среднего звена в ГБПОУ МО "Училище(техникум) олимпийского резерва№2" составлен на основе следующих документов: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- федерального государственного образовательного стандарта среднего профессионального образования (далее ФГОС СПО) по специальности 49.02.01 Физическая культура, утвержден приказом Министерства образования и науки РФ 11.08.2014 г. № 976; </a:t>
          </a:r>
          <a:r>
            <a:rPr lang="ru-RU" sz="1100" b="1">
              <a:effectLst/>
              <a:latin typeface="Times New Roman"/>
              <a:ea typeface="Calibri"/>
              <a:cs typeface="Times New Roman"/>
            </a:rPr>
            <a:t> </a:t>
          </a:r>
          <a:r>
            <a:rPr lang="ru-RU" sz="1100">
              <a:effectLst/>
              <a:latin typeface="Times New Roman"/>
              <a:ea typeface="Calibri"/>
              <a:cs typeface="Times New Roman"/>
            </a:rPr>
            <a:t>зарегистрирован в Минюст России от 25.08.2014 №33826;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- Приказа Министерства образования и науки РФ «Об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образования» от 14.06.2013 № 464;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-Положения о практике обучающихся,  осваивающих основные  профессиональные образовательные программы среднего профессионального образования, утвержден приказом Министерства образования и науки РФ от 18.04.2013г № 291;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- Письма Министерства образования и науки РФ от 17.03.2015 № 06-259;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- Устава ГБОУ МО "Училище (техникум) олимпийского резерва №2".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 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Сроки обучения: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- 3 года 10 мес.  на базе среднего общего образования.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        </a:t>
          </a:r>
          <a:r>
            <a:rPr lang="ru-RU" sz="1100" b="1">
              <a:effectLst/>
              <a:latin typeface="Times New Roman"/>
              <a:ea typeface="Calibri"/>
              <a:cs typeface="Times New Roman"/>
            </a:rPr>
            <a:t> </a:t>
          </a:r>
          <a:r>
            <a:rPr lang="ru-RU" sz="1100">
              <a:effectLst/>
              <a:latin typeface="Times New Roman"/>
              <a:ea typeface="Calibri"/>
              <a:cs typeface="Times New Roman"/>
            </a:rPr>
            <a:t> 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ru-RU" sz="1100" b="1">
              <a:effectLst/>
              <a:latin typeface="Times New Roman"/>
              <a:ea typeface="Calibri"/>
              <a:cs typeface="Times New Roman"/>
            </a:rPr>
            <a:t>Квалификационная характеристика выпускника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 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По окончании обучения выпускнику присваивается квалификация </a:t>
          </a:r>
          <a:r>
            <a:rPr lang="ru-RU" sz="1100" b="1">
              <a:solidFill>
                <a:srgbClr val="0070C0"/>
              </a:solidFill>
              <a:effectLst/>
              <a:latin typeface="Times New Roman"/>
              <a:ea typeface="Calibri"/>
              <a:cs typeface="Times New Roman"/>
            </a:rPr>
            <a:t>«Педагог по физической культуре и спорту»</a:t>
          </a:r>
          <a:r>
            <a:rPr lang="ru-RU" sz="1100" b="1">
              <a:effectLst/>
              <a:latin typeface="Times New Roman"/>
              <a:ea typeface="Calibri"/>
              <a:cs typeface="Times New Roman"/>
            </a:rPr>
            <a:t>.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Область профессиональной деятельности выпускников: организация и руководство тренировочной и соревновательной деятельностью спортсменов в избранном виде спорта и физкультурно-спортивной деятельностью различных возрастных групп населения, в образовательных учреждениях, физкультурно-спортивных организациях, по месту жительства, в учреждениях (организациях) отдыха, оздоровительных учреждениях (организациях).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Объектами профессиональной деятельности выпускников являются: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- задачи, содержание, методы, средства, формы организации учебно-тренировочного процесса и руководства соревновательной деятельностью занимающихся избранным видом спорта;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- процесс спортивной подготовки и руководства соревновательной деятельностью занимающихся избранным видом спорта;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- задачи, содержание, методы, средства, формы организации физкультурно-спортивной деятельности различных возрастных групп населения;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- процесс организации физкультурно-спортивной деятельности различных возрастных групп населения;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- задачи, содержание, методы, средства, формы организации и процесс взаимодействия с коллегами и социальными партнерами (местными органами самоуправления, учреждениями/организациями социальной сферы, родителями (лицами, их заменяющими)) по вопросам организации тренировочной и соревновательной деятельности спортсменов в избранном виде спорта и физкультурно-спортивной деятельности различных возрастных групп населения;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- документационное обеспечение учебно-тренировочного процесса и соревновательной деятельности спортсменов, организации физкультурно-спортивной деятельности различных возрастных групп населения.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Педагог по физической культуре и спорту готовится к следующим видам деятельности: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   - организация и проведение учебно-тренировочных занятий и руководство соревновательной деятельностью спортсменов;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   - организация физкультурно-спортивной деятельности различных возрастных групп населения;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   - методическое обеспечение организации физкультурной и спортивной деятельности.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100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 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100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 </a:t>
          </a:r>
          <a:r>
            <a:rPr lang="ru-RU" sz="1100" b="1">
              <a:effectLst/>
              <a:latin typeface="Times New Roman"/>
              <a:ea typeface="Calibri"/>
              <a:cs typeface="Times New Roman"/>
            </a:rPr>
            <a:t>Реализация среднего общего образования</a:t>
          </a:r>
          <a:r>
            <a:rPr lang="ru-RU" sz="1100">
              <a:effectLst/>
              <a:latin typeface="Times New Roman"/>
              <a:ea typeface="Calibri"/>
              <a:cs typeface="Times New Roman"/>
            </a:rPr>
            <a:t> 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 Программа среднего общего образования реализуется на 1 курсе и предусматривает 52 недели (в том числе 39 недель теоретического обучения, 2 недели экзаменационных сессий и 11 недель каникул). 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Расчетное начало учебного года – 1 сентября.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Объем обязательной аудиторной нагрузки на студентов, обучающихся на базе основного общего образования, составляет 1404 час. За основу принят естественнонаучный профиль. Учебные дисциплины базового уровня представлены полностью. В качестве профильных дисциплин: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- информатика		- 100 часов;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- химия			- 108 часов;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- биология		- 72 часа.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 Дополнительная учебная дисциплина, предлагаемая учебной организацией: "Профессиональная этика в педагогической деятельности" в объеме 39 часов.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Учебный план предусматривает изучение на 1 курсе 15 дисциплин. Итоговый экзамен предусмотрен по 3 дисциплинам: "Русский язык и литература. Русский язык», «Русский язык и литература. Литература»" "Математика: алгебра, начала математического анализа, геометрия", "Педагогика", "Психология". 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Обучающиеся, получающие среднее профессиональное образование по ППССЗ  на базе основного общего образования, изучают предметы общеобразовательного цикла на первом и втором курсах обучения, в том числе одновременно с изучением  дисциплин (модулей) профессионального учебного цикла. На первый курс со второго курса перенесено изучение дисциплины «Педагогика» в объеме 39 часов и МДК 02.01 Базовые и новые виды физкультурно-спортивной деятельности с методикой оздоровительной тренировки в объеме 64 часа. С первого  курса на второй курс перенесены дисциплины общеобразовательного учебного цикла «Обществознание» в объеме 30 часов, «Информатика» в объеме 39 часов и «Химия» в объеме 34 часов.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50000"/>
            </a:lnSpc>
            <a:spcAft>
              <a:spcPts val="0"/>
            </a:spcAft>
          </a:pPr>
          <a:r>
            <a:rPr lang="ru-RU" sz="1800" kern="1800">
              <a:solidFill>
                <a:srgbClr val="000000"/>
              </a:solidFill>
              <a:effectLst/>
              <a:latin typeface="Times New Roman"/>
              <a:ea typeface="Times New Roman"/>
            </a:rPr>
            <a:t> </a:t>
          </a:r>
          <a:endParaRPr lang="ru-RU" sz="1800">
            <a:solidFill>
              <a:srgbClr val="000000"/>
            </a:solidFill>
            <a:effectLst/>
            <a:latin typeface="Times New Roman"/>
            <a:ea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ru-RU" sz="1100" b="1">
              <a:effectLst/>
              <a:latin typeface="Times New Roman"/>
              <a:ea typeface="Calibri"/>
              <a:cs typeface="Times New Roman"/>
            </a:rPr>
            <a:t>Реализация ФГОС СПО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 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Количество учебных недель составляет 147 недель, что соответствует требованиям ФГОС СПО. Число недель каникулярного времени составляет 23 недели (в том числе не менее двух недель в зимний период). Расчетное начало учебного года – 1 сентября. Продолжительность учебной недели - 6 дней. Обязательная учебная нагрузка в течение недели составляет 36 часов, максимальная-54 часа. Продолжительность  занятия 45 минут с 5-ти минутным перерывом между занятиями  и 10-ти минутным перерывом между парами.  Между 2-ой и 3-ей парами предусмотрен перерыв длительностью 40мин.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Программа подготовки специалистов среднего звена предусматривает изучение следующих учебных циклов: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    -общего гуманитарного и социально-экономического;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    -математического и общего естественнонаучного; 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    -профессионального;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и разделов: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     -учебная практика;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     -производственная практика (по профилю специальности);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     -производственная практика (преддипломная);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      -промежуточная аттестация;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     -государственная (итоговая) аттестация (подготовка и защита выпускной квалификационной работы).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 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Обязательная часть программы подготовки специалистов среднего звена по циклам составляет около 70 процентов от общего объема времени, отведенного на их освоение. Вариативная часть составляет  около 30 процентов и дает возможность расширения и углубления подготовки, определяемой содержанием обязательной части, получения дополнительных компетенций, умений и знаний, необходимых для обеспечения конкурентоспособности выпускника в соответствии с запросами регионального рынка труда и возможностями продолжения образования.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Обязательная часть общего гуманитарного и социально-экономического цикла ППССЗ предусматривает изучение следующих обязательных дисциплин: 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- основы философии;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- история;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- психология общения;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- иностранный язык;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- объем нагрузки по дисциплине "Физическая культура" использован на увеличение объема часов  МДК.01.01. Избранный вид спорта с методикой тренировки и руководства соревновательной деятельностью спортсменов в соответствии с рекомендациями ФГОС СПО.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Вариативная часть в рамках  общего гуманитарного и социально-экономического учебного цикла ППССЗ распределена следующим образом: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- 5 часов  на увеличение объёма времени, отведенного на изучение дисциплины "Основы философии";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- 7 часов на увеличение объема времени, отведенного на изучение дисциплины "История";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 - 55 часов на изучение дисциплины "Русский язык и культура речи";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 - 44 часа на изучение дисциплины "Культурология";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 - 44 часов на изучение дисциплины  "Социальная психология" .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 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Обязательная часть математического и общего естественнонаучного учебного цикла ППССЗ предусматривает изучение следующих обязательных дисциплин: 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- математика;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- информатика и информационно-коммуникационные  технологии в профессиональной деятельности.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 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Вариативная часть, направленная на увеличение объема времени естественнонаучного цикла ППССЗ, не предусмотрена.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 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Обязательная часть профессионального учебного  цикла ППССЗ предусматривает изучение общепрофессиональных дисциплин и профессиональных модулей. Обязательные дисциплины: 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 - анатомия;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 - физиология с основами биохимии;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 - гигиенические основы физической культуры и спорта;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 - основы врачебного контроля;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 - педагогика;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 - психология;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 - теория и история физической культуры и спорта;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 - правовое   обеспечение профессиональной деятельности;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 - основы биомеханики;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 - безопасность жизнедеятельности.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  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Объем часов на дисциплину "Безопасность жизнедеятельности" составляет 68 часов, из них на освоение основ военной службы - 48 часов. Для подгрупп девушек часть учебного времени дисциплины "Безопасность жизнедеятельности" (48 часов), отведенного на изучение основ военной службы, отводится  на освоение основ медицинских знаний.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Вариативная часть ППССЗ в объеме 241 час распределена на увеличение объема времени, отведенного на изучение обязательных дисциплин общепрофессионального цикла, в том числе на освоение вариативных дисциплин "Валеологии" в объеме 39 часов, "Спортивной медицины" в объеме 44 часа и "Менеджмента физической культуры и спорта" в объеме 36 часов.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Профессиональный цикл состоит из следующих профессиональных модулей и междисциплинарных курсов: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 b="1">
              <a:effectLst/>
              <a:latin typeface="Times New Roman"/>
              <a:ea typeface="Calibri"/>
              <a:cs typeface="Times New Roman"/>
            </a:rPr>
            <a:t> 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 b="1">
              <a:effectLst/>
              <a:latin typeface="Times New Roman"/>
              <a:ea typeface="Calibri"/>
              <a:cs typeface="Times New Roman"/>
            </a:rPr>
            <a:t>Организация и проведение учебно-тренировочных занятий и руководство соревновательной деятельностью спортсменов в избранном виде спорта.</a:t>
          </a:r>
          <a:r>
            <a:rPr lang="ru-RU" sz="1100">
              <a:effectLst/>
              <a:latin typeface="Times New Roman"/>
              <a:ea typeface="Calibri"/>
              <a:cs typeface="Times New Roman"/>
            </a:rPr>
            <a:t> 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- Избранный вид спорта с методикой тренировки и руководства соревновательной деятельностью спортсменов(в том числе : Теория, методика и история избранного вида спорта; спортивный отбор; Основы эргогенических средств в спорте. Антидопинг; Спортивное совершенствование в избранном виде спорта, Основы спортивной тренировки)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 b="1">
              <a:effectLst/>
              <a:latin typeface="Times New Roman"/>
              <a:ea typeface="Calibri"/>
              <a:cs typeface="Times New Roman"/>
            </a:rPr>
            <a:t> </a:t>
          </a:r>
          <a:r>
            <a:rPr lang="ru-RU" sz="1100">
              <a:effectLst/>
              <a:latin typeface="Times New Roman"/>
              <a:ea typeface="Calibri"/>
              <a:cs typeface="Times New Roman"/>
            </a:rPr>
            <a:t> 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 b="1">
              <a:effectLst/>
              <a:latin typeface="Times New Roman"/>
              <a:ea typeface="Calibri"/>
              <a:cs typeface="Times New Roman"/>
            </a:rPr>
            <a:t>Организация физкультурно-спортивной деятельности различных возрастных групп населения.</a:t>
          </a:r>
          <a:r>
            <a:rPr lang="ru-RU" sz="1100">
              <a:effectLst/>
              <a:latin typeface="Times New Roman"/>
              <a:ea typeface="Calibri"/>
              <a:cs typeface="Times New Roman"/>
            </a:rPr>
            <a:t> 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 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- Базовые и новые виды физкультурно-спортивной деятельности с методикой оздоровительной тренировки (в том числе 12 видов спорта: подвижные игры, гимнастика, футбол, софтбол, гандбол, баскетбол, волейбол, лыжный спорт, плавание, теннис, фитнес-технологии, легкая атлетика)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- Организация физкультурно-спортивной работы;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- Лечебная физическая культура и массаж;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 b="1">
              <a:effectLst/>
              <a:latin typeface="Times New Roman"/>
              <a:ea typeface="Calibri"/>
              <a:cs typeface="Times New Roman"/>
            </a:rPr>
            <a:t> </a:t>
          </a:r>
          <a:r>
            <a:rPr lang="ru-RU" sz="1100">
              <a:effectLst/>
              <a:latin typeface="Times New Roman"/>
              <a:ea typeface="Calibri"/>
              <a:cs typeface="Times New Roman"/>
            </a:rPr>
            <a:t> 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 b="1">
              <a:effectLst/>
              <a:latin typeface="Times New Roman"/>
              <a:ea typeface="Calibri"/>
              <a:cs typeface="Times New Roman"/>
            </a:rPr>
            <a:t>Методическое обеспечение организации физкультурной и спортивной деятельности.</a:t>
          </a:r>
          <a:r>
            <a:rPr lang="ru-RU" sz="1100">
              <a:effectLst/>
              <a:latin typeface="Times New Roman"/>
              <a:ea typeface="Calibri"/>
              <a:cs typeface="Times New Roman"/>
            </a:rPr>
            <a:t> 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 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- Теоретические и прикладные аспекты методической работы педагога по ФКиС ( в том числе:  Основы проектно-исследовательской деятельности в области образования, физической культуры и спорта; Комплексный контроль в подготовке спортсменов; Методическое обеспечение и технология физкультурно-спортивной деятельности;  Технология управления спортивной подготовкой).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Вариативная часть в объеме 612 часов использована на увеличение обязательной части профессиональных модулей, и в основном на увеличение объема времени, направленного на спортивное совершенствование  в избранном виде спорта в рамках МДК.01.01.Избранный вид спорта с методикой тренировки и руководства соревновательной деятельностью.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        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Практикоориентированность учебного плана составляет 58,15</a:t>
          </a:r>
          <a:r>
            <a:rPr lang="ru-RU" sz="1100" b="1">
              <a:effectLst/>
              <a:latin typeface="Times New Roman"/>
              <a:ea typeface="Calibri"/>
              <a:cs typeface="Times New Roman"/>
            </a:rPr>
            <a:t>%, </a:t>
          </a:r>
          <a:r>
            <a:rPr lang="ru-RU" sz="1100">
              <a:effectLst/>
              <a:latin typeface="Times New Roman"/>
              <a:ea typeface="Calibri"/>
              <a:cs typeface="Times New Roman"/>
            </a:rPr>
            <a:t>что является нормой для образовательных учреждений  СПО с углубленной подготовкой</a:t>
          </a:r>
          <a:r>
            <a:rPr lang="ru-RU" sz="1100" b="1">
              <a:effectLst/>
              <a:latin typeface="Times New Roman"/>
              <a:ea typeface="Calibri"/>
              <a:cs typeface="Times New Roman"/>
            </a:rPr>
            <a:t>. 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 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ru-RU" sz="1100" b="1">
              <a:effectLst/>
              <a:latin typeface="Times New Roman"/>
              <a:ea typeface="Calibri"/>
              <a:cs typeface="Times New Roman"/>
            </a:rPr>
            <a:t>Формы проведения консультаций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 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Консультации для обучающихся по очной форме обучения предусматриваются из расчета 4 часа на одного обучающегося на каждый учебный год. Формы проведения консультаций -групповые, индивидуальные, письменные, устные.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 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ru-RU" sz="1100" b="1">
              <a:effectLst/>
              <a:latin typeface="Times New Roman"/>
              <a:ea typeface="Calibri"/>
              <a:cs typeface="Times New Roman"/>
            </a:rPr>
            <a:t>Прохождение практики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 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Практика является обязательным разделом ППССЗ. Она представляет собой вид учебных занятий, обеспечивающих практико-ориентированную подготовку обучающихся. При реализации ППССЗ предусматриваются следующие виды практик: учебная , производственная (по профилю специальности), производственная (преддипломная). Все виды практик проводятся на базах общеобразовательных школ и  специализированных детско-юношеских спортивных школ на основании заключенных договоров. Цели и задачи, программы и формы отчетности определяются Положением о практике по каждому виду.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Учебная практика проводится  концентрированно при освоении студентами профессиональных компетенций в рамках профессионального модуля </a:t>
          </a:r>
          <a:r>
            <a:rPr lang="ru-RU" sz="1100" b="1">
              <a:effectLst/>
              <a:latin typeface="Times New Roman"/>
              <a:ea typeface="Calibri"/>
              <a:cs typeface="Times New Roman"/>
            </a:rPr>
            <a:t>Организация физкультурно-спортивной деятельности различных возрастных групп населения.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Производственная практика (по профилю специальности) проводятся и реализуется концентрированно в несколько периодов в рамках профессиональных модулей.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Аттестация по итогам прохождения практики проводится на основании результатов, подтвержденных документами соответствующих организаций. 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 b="1">
              <a:effectLst/>
              <a:latin typeface="Times New Roman"/>
              <a:ea typeface="Calibri"/>
              <a:cs typeface="Times New Roman"/>
            </a:rPr>
            <a:t> </a:t>
          </a:r>
          <a:r>
            <a:rPr lang="ru-RU" sz="1100">
              <a:effectLst/>
              <a:latin typeface="Times New Roman"/>
              <a:ea typeface="Calibri"/>
              <a:cs typeface="Times New Roman"/>
            </a:rPr>
            <a:t> 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ru-RU" sz="1100" b="1">
              <a:effectLst/>
              <a:latin typeface="Times New Roman"/>
              <a:ea typeface="Calibri"/>
              <a:cs typeface="Times New Roman"/>
            </a:rPr>
            <a:t>Организация контроля качества обучения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 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Оценка качества освоения программы подготовки специалистов среднего звена включает текущий контроль знаний, промежуточную и государственную (итоговую) аттестацию обучающихся.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Конкретные формы и процедуры текущего контроля знаний, промежуточной аттестации по каждой дисциплине и профессиональному модулю доводятся до сведения обучающихся в течение первых двух месяцев от начала обучения. 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Для аттестации обучающихся на соответствие их персональных достижений поэтапным требованиям соответствующей ППССЗ (текущая и промежуточная аттестация) создаются фонды оценочных средств, позволяющие оценить знания, умения и освоенные компетенции. Фонды оценочных средств для промежуточной аттестации разрабатываются и утверждаются директором.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Оценка качества подготовки обучающихся и выпускников осуществляется в двух основных направлениях: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- оценка уровня освоения дисциплин;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- оценка компетенций обучающихся.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Для юношей предусматривается оценка результатов освоения основ военной службы.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Количество зачетов \ дифференцированных зачетов и экзаменов соответствует </a:t>
          </a:r>
          <a:r>
            <a:rPr lang="ru-RU" sz="1100" b="1">
              <a:effectLst/>
              <a:latin typeface="Times New Roman"/>
              <a:ea typeface="Calibri"/>
              <a:cs typeface="Times New Roman"/>
            </a:rPr>
            <a:t>т</a:t>
          </a:r>
          <a:r>
            <a:rPr lang="ru-RU" sz="1100">
              <a:effectLst/>
              <a:latin typeface="Times New Roman"/>
              <a:ea typeface="Calibri"/>
              <a:cs typeface="Times New Roman"/>
            </a:rPr>
            <a:t>ребованиям </a:t>
          </a:r>
          <a:r>
            <a:rPr lang="ru-RU" sz="1100" b="1">
              <a:effectLst/>
              <a:latin typeface="Times New Roman"/>
              <a:ea typeface="Calibri"/>
              <a:cs typeface="Times New Roman"/>
            </a:rPr>
            <a:t>разъяснений по формированию учебного плана основной профессиональной образовательной программы начального профессионального образования и среднего профессионального образования (</a:t>
          </a:r>
          <a:r>
            <a:rPr lang="ru-RU" sz="1100">
              <a:effectLst/>
              <a:latin typeface="Times New Roman"/>
              <a:ea typeface="Calibri"/>
              <a:cs typeface="Times New Roman"/>
            </a:rPr>
            <a:t>Одобрено Научно-методическим советом Центра начального, среднего, высшего и дополнительного профессионального образования  ФГУ «ФИРО» Протокол № 1  от «03» февраля 2011 г.).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При освоении программ профессиональных модулей в последнем семестре изучения формой итоговой аттестации по модулю  является экзамен (квалификационный), который представляет собой форму независимой оценки результатов обучения с участием работодателей;  Экзамен (квалификационный) проверяет готовность обучающегося к выполнению указанного вида профессиональной деятельности и сформированность у него компетенций, определенных в разделе «Требования к результатам освоения ППССЗ» ФГОС СПО.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Условием допуска к экзамену (квалификационному) является успешное освоение обучающимися всех элементов программы профессионального модуля: теоретической части модуля (МДК) и практик. 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 b="1">
              <a:effectLst/>
              <a:latin typeface="Times New Roman"/>
              <a:ea typeface="Calibri"/>
              <a:cs typeface="Times New Roman"/>
            </a:rPr>
            <a:t> 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ru-RU" sz="1100" b="1">
              <a:effectLst/>
              <a:latin typeface="Times New Roman"/>
              <a:ea typeface="Calibri"/>
              <a:cs typeface="Times New Roman"/>
            </a:rPr>
            <a:t>Государственная итоговая аттестация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 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Итоговой формой аттестации является защита выпускной квалификационной работы. Обязательное требование - соответствие тематики выпускной квалификационной работы содержанию одного или нескольких профессиональных модулей.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Требования к содержанию, объему и структуре выпускной квалификационной работе определяются Положением о выпускной квалификационной работе студентов.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Необходимым условием допуска к государственной итоговой аттестации является отсутствие академической задолженности , а также документы, подтверждающие освоение в полном объеме учебного плана.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          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ru-RU" sz="1100" b="1">
              <a:effectLst/>
              <a:latin typeface="Times New Roman"/>
              <a:ea typeface="Calibri"/>
              <a:cs typeface="Times New Roman"/>
            </a:rPr>
            <a:t>Перечень учебных кабинетов и залов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 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Кабинет гуманитарных и социально-экономических дисциплин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Кабинет педагогики и психологии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Кабинет анатомии и физиологии человека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Кабинет иностранного языка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Кабинет безопасности жизнедеятельности, оснащенный электронным стрелковым тиром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Кабинет теории и истории физической культуры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Кабинет теории и методики избранного вида спорта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Кабинет методического обеспечения организации физкультурно-спортивной деятельности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Кабинет лечебной физической культуры и массажа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 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Лаборатория информатики и информационно-коммуникационных технологий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Лаборатория физической и функциональной диагностики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 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Универсальные спортивные залы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Зал ритмики и фитнеса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Тренажерный зал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Спортивный зал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Открытый стадион широкого профиля с элементами полосы препятствий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Библиотека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Читальный зал с выходом в сеть Интернет.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ru-RU" sz="1100" b="1">
              <a:effectLst/>
              <a:latin typeface="Times New Roman"/>
              <a:ea typeface="Calibri"/>
              <a:cs typeface="Times New Roman"/>
            </a:rPr>
            <a:t> 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ru-RU" sz="1100" b="1">
              <a:effectLst/>
              <a:latin typeface="Times New Roman"/>
              <a:ea typeface="Calibri"/>
              <a:cs typeface="Times New Roman"/>
            </a:rPr>
            <a:t>Перечень отделений по избранным видам спорта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 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В рамках модуля ПМ.01 Организация и проведение учебно-тренировочных занятий и руководство соревновательной деятельностью спортсменов в избранном виде спорта" обучение ведется в подгруппах по избранному виду спорта, а именно: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          - гандбол;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          - софтбол;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          - футбол;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          - фехтование;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          - легкая атлетика;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          -регби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          -спортивная акробатика;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          - спортивная гимнастика;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          -дзюдо;</a:t>
          </a:r>
          <a:r>
            <a:rPr lang="ru-RU" sz="1100" i="1">
              <a:effectLst/>
              <a:latin typeface="Times New Roman"/>
              <a:ea typeface="Calibri"/>
              <a:cs typeface="Times New Roman"/>
            </a:rPr>
            <a:t> 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 i="1">
              <a:effectLst/>
              <a:latin typeface="Times New Roman"/>
              <a:ea typeface="Calibri"/>
              <a:cs typeface="Times New Roman"/>
            </a:rPr>
            <a:t>          </a:t>
          </a:r>
          <a:r>
            <a:rPr lang="ru-RU" sz="1100">
              <a:effectLst/>
              <a:latin typeface="Times New Roman"/>
              <a:ea typeface="Calibri"/>
              <a:cs typeface="Times New Roman"/>
            </a:rPr>
            <a:t>- спортивная борьба;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          -волейбол 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 i="1">
              <a:effectLst/>
              <a:latin typeface="Times New Roman"/>
              <a:ea typeface="Calibri"/>
              <a:cs typeface="Times New Roman"/>
            </a:rPr>
            <a:t> </a:t>
          </a:r>
          <a:r>
            <a:rPr lang="ru-RU" sz="1100">
              <a:effectLst/>
              <a:latin typeface="Times New Roman"/>
              <a:ea typeface="Calibri"/>
              <a:cs typeface="Times New Roman"/>
            </a:rPr>
            <a:t> 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 b="1" i="1">
              <a:effectLst/>
              <a:latin typeface="Times New Roman"/>
              <a:ea typeface="Calibri"/>
              <a:cs typeface="Times New Roman"/>
            </a:rPr>
            <a:t>                    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 b="1" i="1">
              <a:effectLst/>
              <a:latin typeface="Times New Roman"/>
              <a:ea typeface="Calibri"/>
              <a:cs typeface="Times New Roman"/>
            </a:rPr>
            <a:t>Заместитель директора по учебной работе                     				         М.В.Сергеева</a:t>
          </a:r>
          <a:r>
            <a:rPr lang="ru-RU" sz="1100">
              <a:effectLst/>
              <a:latin typeface="Times New Roman"/>
              <a:ea typeface="Calibri"/>
              <a:cs typeface="Times New Roman"/>
            </a:rPr>
            <a:t> 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 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 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 editAs="oneCell">
    <xdr:from>
      <xdr:col>23</xdr:col>
      <xdr:colOff>0</xdr:colOff>
      <xdr:row>0</xdr:row>
      <xdr:rowOff>0</xdr:rowOff>
    </xdr:from>
    <xdr:to>
      <xdr:col>39</xdr:col>
      <xdr:colOff>406400</xdr:colOff>
      <xdr:row>38</xdr:row>
      <xdr:rowOff>112366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74750" y="0"/>
          <a:ext cx="10058400" cy="73513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CG142"/>
  <sheetViews>
    <sheetView zoomScale="80" zoomScaleNormal="80" workbookViewId="0">
      <selection activeCell="A5" sqref="A5:XFD5"/>
    </sheetView>
  </sheetViews>
  <sheetFormatPr defaultRowHeight="15" x14ac:dyDescent="0.25"/>
  <cols>
    <col min="1" max="3" width="2.7109375" style="102" customWidth="1"/>
    <col min="4" max="4" width="13.7109375" style="102" customWidth="1"/>
    <col min="5" max="79" width="3.42578125" style="102" customWidth="1"/>
    <col min="80" max="80" width="3.28515625" style="102" customWidth="1"/>
    <col min="81" max="81" width="5.28515625" style="102" customWidth="1"/>
    <col min="82" max="85" width="5.7109375" style="102" customWidth="1"/>
    <col min="86" max="16384" width="9.140625" style="102"/>
  </cols>
  <sheetData>
    <row r="5" spans="3:85" x14ac:dyDescent="0.2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4"/>
      <c r="BC5" s="4"/>
      <c r="BD5" s="4"/>
      <c r="BE5" s="4"/>
      <c r="BF5" s="4"/>
      <c r="BG5" s="4"/>
      <c r="BH5" s="4"/>
      <c r="BI5" s="4"/>
      <c r="BJ5" s="4"/>
      <c r="BK5" s="4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</row>
    <row r="6" spans="3:85" ht="18.75" x14ac:dyDescent="0.25">
      <c r="C6" s="1"/>
      <c r="D6" s="1"/>
      <c r="E6" s="1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112" t="s">
        <v>0</v>
      </c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586" t="s">
        <v>1</v>
      </c>
      <c r="BF6" s="586"/>
      <c r="BG6" s="586"/>
      <c r="BH6" s="586"/>
      <c r="BI6" s="586"/>
      <c r="BJ6" s="586"/>
      <c r="BK6" s="586"/>
      <c r="BL6" s="586"/>
      <c r="BM6" s="586"/>
      <c r="BN6" s="586"/>
      <c r="BO6" s="586"/>
      <c r="BP6" s="586"/>
      <c r="BQ6" s="586"/>
      <c r="BR6" s="586"/>
      <c r="BS6" s="586"/>
      <c r="BT6" s="586"/>
      <c r="BU6" s="586"/>
      <c r="BV6" s="586"/>
      <c r="BW6" s="586"/>
      <c r="BX6" s="586"/>
      <c r="BY6" s="586"/>
      <c r="BZ6" s="586"/>
      <c r="CA6" s="586"/>
      <c r="CB6" s="586"/>
      <c r="CC6" s="586"/>
      <c r="CD6" s="1"/>
      <c r="CE6" s="1"/>
      <c r="CF6" s="1"/>
      <c r="CG6" s="1"/>
    </row>
    <row r="7" spans="3:85" ht="15.75" thickBot="1" x14ac:dyDescent="0.3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</row>
    <row r="8" spans="3:85" ht="15" customHeight="1" x14ac:dyDescent="0.25">
      <c r="C8" s="1"/>
      <c r="D8" s="587" t="s">
        <v>2</v>
      </c>
      <c r="E8" s="583" t="s">
        <v>3</v>
      </c>
      <c r="F8" s="584"/>
      <c r="G8" s="584"/>
      <c r="H8" s="584"/>
      <c r="I8" s="585"/>
      <c r="J8" s="583" t="s">
        <v>4</v>
      </c>
      <c r="K8" s="584"/>
      <c r="L8" s="584"/>
      <c r="M8" s="585"/>
      <c r="N8" s="583" t="s">
        <v>5</v>
      </c>
      <c r="O8" s="584"/>
      <c r="P8" s="584"/>
      <c r="Q8" s="585"/>
      <c r="R8" s="583" t="s">
        <v>6</v>
      </c>
      <c r="S8" s="584"/>
      <c r="T8" s="584"/>
      <c r="U8" s="584"/>
      <c r="V8" s="585"/>
      <c r="W8" s="583" t="s">
        <v>7</v>
      </c>
      <c r="X8" s="584"/>
      <c r="Y8" s="584"/>
      <c r="Z8" s="585"/>
      <c r="AA8" s="575" t="s">
        <v>8</v>
      </c>
      <c r="AB8" s="576"/>
      <c r="AC8" s="576"/>
      <c r="AD8" s="578"/>
      <c r="AE8" s="575" t="s">
        <v>9</v>
      </c>
      <c r="AF8" s="576"/>
      <c r="AG8" s="576"/>
      <c r="AH8" s="578"/>
      <c r="AI8" s="575" t="s">
        <v>10</v>
      </c>
      <c r="AJ8" s="576"/>
      <c r="AK8" s="576"/>
      <c r="AL8" s="576"/>
      <c r="AM8" s="578"/>
      <c r="AN8" s="575" t="s">
        <v>11</v>
      </c>
      <c r="AO8" s="576"/>
      <c r="AP8" s="576"/>
      <c r="AQ8" s="578"/>
      <c r="AR8" s="575" t="s">
        <v>12</v>
      </c>
      <c r="AS8" s="576"/>
      <c r="AT8" s="576"/>
      <c r="AU8" s="576"/>
      <c r="AV8" s="578"/>
      <c r="AW8" s="575" t="s">
        <v>13</v>
      </c>
      <c r="AX8" s="576"/>
      <c r="AY8" s="576"/>
      <c r="AZ8" s="578"/>
      <c r="BA8" s="575" t="s">
        <v>14</v>
      </c>
      <c r="BB8" s="576"/>
      <c r="BC8" s="576"/>
      <c r="BD8" s="577"/>
      <c r="BE8" s="661" t="s">
        <v>15</v>
      </c>
      <c r="BF8" s="662"/>
      <c r="BG8" s="662"/>
      <c r="BH8" s="662"/>
      <c r="BI8" s="662"/>
      <c r="BJ8" s="662"/>
      <c r="BK8" s="662"/>
      <c r="BL8" s="662"/>
      <c r="BM8" s="662"/>
      <c r="BN8" s="662"/>
      <c r="BO8" s="662"/>
      <c r="BP8" s="662"/>
      <c r="BQ8" s="641" t="s">
        <v>16</v>
      </c>
      <c r="BR8" s="642"/>
      <c r="BS8" s="655" t="s">
        <v>17</v>
      </c>
      <c r="BT8" s="656"/>
      <c r="BU8" s="656"/>
      <c r="BV8" s="656"/>
      <c r="BW8" s="656"/>
      <c r="BX8" s="656"/>
      <c r="BY8" s="656"/>
      <c r="BZ8" s="657"/>
      <c r="CA8" s="564" t="s">
        <v>213</v>
      </c>
      <c r="CB8" s="565"/>
      <c r="CC8" s="564" t="s">
        <v>18</v>
      </c>
      <c r="CD8" s="573" t="s">
        <v>19</v>
      </c>
      <c r="CE8" s="638" t="s">
        <v>20</v>
      </c>
      <c r="CF8" s="632" t="s">
        <v>21</v>
      </c>
      <c r="CG8" s="1"/>
    </row>
    <row r="9" spans="3:85" ht="30" customHeight="1" thickBot="1" x14ac:dyDescent="0.3">
      <c r="C9" s="1"/>
      <c r="D9" s="588"/>
      <c r="E9" s="10">
        <v>1</v>
      </c>
      <c r="F9" s="10">
        <v>7</v>
      </c>
      <c r="G9" s="10">
        <v>14</v>
      </c>
      <c r="H9" s="10">
        <v>21</v>
      </c>
      <c r="I9" s="10">
        <v>28</v>
      </c>
      <c r="J9" s="10">
        <v>5</v>
      </c>
      <c r="K9" s="10">
        <v>12</v>
      </c>
      <c r="L9" s="10">
        <v>19</v>
      </c>
      <c r="M9" s="10">
        <v>26</v>
      </c>
      <c r="N9" s="10">
        <v>2</v>
      </c>
      <c r="O9" s="10">
        <v>9</v>
      </c>
      <c r="P9" s="10">
        <v>16</v>
      </c>
      <c r="Q9" s="10">
        <v>23</v>
      </c>
      <c r="R9" s="10">
        <v>30</v>
      </c>
      <c r="S9" s="10">
        <v>7</v>
      </c>
      <c r="T9" s="10">
        <v>14</v>
      </c>
      <c r="U9" s="10">
        <v>21</v>
      </c>
      <c r="V9" s="10">
        <v>28</v>
      </c>
      <c r="W9" s="10">
        <v>4</v>
      </c>
      <c r="X9" s="10">
        <v>11</v>
      </c>
      <c r="Y9" s="10">
        <v>18</v>
      </c>
      <c r="Z9" s="10">
        <v>25</v>
      </c>
      <c r="AA9" s="10">
        <v>1</v>
      </c>
      <c r="AB9" s="10">
        <v>8</v>
      </c>
      <c r="AC9" s="10">
        <v>15</v>
      </c>
      <c r="AD9" s="10">
        <v>22</v>
      </c>
      <c r="AE9" s="10">
        <v>29</v>
      </c>
      <c r="AF9" s="10">
        <v>7</v>
      </c>
      <c r="AG9" s="10">
        <v>14</v>
      </c>
      <c r="AH9" s="10">
        <v>21</v>
      </c>
      <c r="AI9" s="10">
        <v>28</v>
      </c>
      <c r="AJ9" s="10">
        <v>4</v>
      </c>
      <c r="AK9" s="10">
        <v>11</v>
      </c>
      <c r="AL9" s="10">
        <v>18</v>
      </c>
      <c r="AM9" s="10">
        <v>25</v>
      </c>
      <c r="AN9" s="10">
        <v>2</v>
      </c>
      <c r="AO9" s="10">
        <v>9</v>
      </c>
      <c r="AP9" s="10">
        <v>16</v>
      </c>
      <c r="AQ9" s="10">
        <v>23</v>
      </c>
      <c r="AR9" s="10">
        <v>30</v>
      </c>
      <c r="AS9" s="10">
        <v>6</v>
      </c>
      <c r="AT9" s="10">
        <v>13</v>
      </c>
      <c r="AU9" s="10">
        <v>20</v>
      </c>
      <c r="AV9" s="10">
        <v>27</v>
      </c>
      <c r="AW9" s="10">
        <v>4</v>
      </c>
      <c r="AX9" s="10">
        <v>11</v>
      </c>
      <c r="AY9" s="10">
        <v>18</v>
      </c>
      <c r="AZ9" s="10">
        <v>25</v>
      </c>
      <c r="BA9" s="10">
        <v>1</v>
      </c>
      <c r="BB9" s="10">
        <v>8</v>
      </c>
      <c r="BC9" s="10">
        <v>15</v>
      </c>
      <c r="BD9" s="115">
        <v>22</v>
      </c>
      <c r="BE9" s="663"/>
      <c r="BF9" s="664"/>
      <c r="BG9" s="664"/>
      <c r="BH9" s="664"/>
      <c r="BI9" s="664"/>
      <c r="BJ9" s="664"/>
      <c r="BK9" s="664"/>
      <c r="BL9" s="664"/>
      <c r="BM9" s="664"/>
      <c r="BN9" s="664"/>
      <c r="BO9" s="664"/>
      <c r="BP9" s="664"/>
      <c r="BQ9" s="643"/>
      <c r="BR9" s="644"/>
      <c r="BS9" s="658"/>
      <c r="BT9" s="659"/>
      <c r="BU9" s="659"/>
      <c r="BV9" s="659"/>
      <c r="BW9" s="659"/>
      <c r="BX9" s="659"/>
      <c r="BY9" s="659"/>
      <c r="BZ9" s="660"/>
      <c r="CA9" s="566"/>
      <c r="CB9" s="567"/>
      <c r="CC9" s="566"/>
      <c r="CD9" s="574"/>
      <c r="CE9" s="639"/>
      <c r="CF9" s="633"/>
      <c r="CG9" s="1"/>
    </row>
    <row r="10" spans="3:85" ht="30" customHeight="1" thickBot="1" x14ac:dyDescent="0.3">
      <c r="C10" s="1"/>
      <c r="D10" s="588"/>
      <c r="E10" s="11">
        <v>6</v>
      </c>
      <c r="F10" s="11">
        <v>13</v>
      </c>
      <c r="G10" s="11">
        <v>20</v>
      </c>
      <c r="H10" s="11">
        <v>27</v>
      </c>
      <c r="I10" s="11">
        <v>4</v>
      </c>
      <c r="J10" s="11">
        <v>11</v>
      </c>
      <c r="K10" s="11">
        <v>18</v>
      </c>
      <c r="L10" s="11">
        <v>25</v>
      </c>
      <c r="M10" s="11">
        <v>1</v>
      </c>
      <c r="N10" s="11">
        <v>8</v>
      </c>
      <c r="O10" s="11">
        <v>15</v>
      </c>
      <c r="P10" s="11">
        <v>22</v>
      </c>
      <c r="Q10" s="11">
        <v>29</v>
      </c>
      <c r="R10" s="11">
        <v>6</v>
      </c>
      <c r="S10" s="11">
        <v>13</v>
      </c>
      <c r="T10" s="11">
        <v>20</v>
      </c>
      <c r="U10" s="11">
        <v>27</v>
      </c>
      <c r="V10" s="11">
        <v>3</v>
      </c>
      <c r="W10" s="11">
        <v>10</v>
      </c>
      <c r="X10" s="11">
        <v>17</v>
      </c>
      <c r="Y10" s="11">
        <v>24</v>
      </c>
      <c r="Z10" s="11">
        <v>31</v>
      </c>
      <c r="AA10" s="11">
        <v>7</v>
      </c>
      <c r="AB10" s="11">
        <v>14</v>
      </c>
      <c r="AC10" s="11">
        <v>21</v>
      </c>
      <c r="AD10" s="11">
        <v>28</v>
      </c>
      <c r="AE10" s="11">
        <v>6</v>
      </c>
      <c r="AF10" s="11">
        <v>13</v>
      </c>
      <c r="AG10" s="11">
        <v>20</v>
      </c>
      <c r="AH10" s="11">
        <v>27</v>
      </c>
      <c r="AI10" s="11">
        <v>3</v>
      </c>
      <c r="AJ10" s="11">
        <v>10</v>
      </c>
      <c r="AK10" s="11">
        <v>17</v>
      </c>
      <c r="AL10" s="11">
        <v>24</v>
      </c>
      <c r="AM10" s="11">
        <v>1</v>
      </c>
      <c r="AN10" s="11">
        <v>8</v>
      </c>
      <c r="AO10" s="11">
        <v>15</v>
      </c>
      <c r="AP10" s="11">
        <v>22</v>
      </c>
      <c r="AQ10" s="11">
        <v>29</v>
      </c>
      <c r="AR10" s="11">
        <v>5</v>
      </c>
      <c r="AS10" s="11">
        <v>12</v>
      </c>
      <c r="AT10" s="11">
        <v>19</v>
      </c>
      <c r="AU10" s="11">
        <v>26</v>
      </c>
      <c r="AV10" s="11">
        <v>3</v>
      </c>
      <c r="AW10" s="11">
        <v>10</v>
      </c>
      <c r="AX10" s="11">
        <v>17</v>
      </c>
      <c r="AY10" s="11">
        <v>24</v>
      </c>
      <c r="AZ10" s="11">
        <v>31</v>
      </c>
      <c r="BA10" s="11">
        <v>7</v>
      </c>
      <c r="BB10" s="11">
        <v>14</v>
      </c>
      <c r="BC10" s="11">
        <v>21</v>
      </c>
      <c r="BD10" s="116">
        <v>28</v>
      </c>
      <c r="BE10" s="666" t="s">
        <v>22</v>
      </c>
      <c r="BF10" s="667"/>
      <c r="BG10" s="667"/>
      <c r="BH10" s="667"/>
      <c r="BI10" s="661" t="s">
        <v>23</v>
      </c>
      <c r="BJ10" s="662"/>
      <c r="BK10" s="662"/>
      <c r="BL10" s="662"/>
      <c r="BM10" s="661" t="s">
        <v>24</v>
      </c>
      <c r="BN10" s="662"/>
      <c r="BO10" s="662"/>
      <c r="BP10" s="662"/>
      <c r="BQ10" s="643"/>
      <c r="BR10" s="644"/>
      <c r="BS10" s="658"/>
      <c r="BT10" s="659"/>
      <c r="BU10" s="659"/>
      <c r="BV10" s="659"/>
      <c r="BW10" s="659"/>
      <c r="BX10" s="659"/>
      <c r="BY10" s="659"/>
      <c r="BZ10" s="660"/>
      <c r="CA10" s="566"/>
      <c r="CB10" s="567"/>
      <c r="CC10" s="566"/>
      <c r="CD10" s="574"/>
      <c r="CE10" s="639"/>
      <c r="CF10" s="633"/>
      <c r="CG10" s="1"/>
    </row>
    <row r="11" spans="3:85" ht="80.099999999999994" customHeight="1" x14ac:dyDescent="0.25">
      <c r="C11" s="1"/>
      <c r="D11" s="588"/>
      <c r="E11" s="539">
        <v>1</v>
      </c>
      <c r="F11" s="539">
        <v>2</v>
      </c>
      <c r="G11" s="539">
        <v>3</v>
      </c>
      <c r="H11" s="539">
        <v>4</v>
      </c>
      <c r="I11" s="539">
        <v>5</v>
      </c>
      <c r="J11" s="539">
        <v>6</v>
      </c>
      <c r="K11" s="539">
        <v>7</v>
      </c>
      <c r="L11" s="539">
        <v>8</v>
      </c>
      <c r="M11" s="539">
        <v>9</v>
      </c>
      <c r="N11" s="539">
        <v>10</v>
      </c>
      <c r="O11" s="539">
        <v>11</v>
      </c>
      <c r="P11" s="539">
        <v>12</v>
      </c>
      <c r="Q11" s="539">
        <v>13</v>
      </c>
      <c r="R11" s="539">
        <v>14</v>
      </c>
      <c r="S11" s="539">
        <v>15</v>
      </c>
      <c r="T11" s="539">
        <v>16</v>
      </c>
      <c r="U11" s="539">
        <v>17</v>
      </c>
      <c r="V11" s="539">
        <v>18</v>
      </c>
      <c r="W11" s="539">
        <v>19</v>
      </c>
      <c r="X11" s="539">
        <v>20</v>
      </c>
      <c r="Y11" s="539">
        <v>21</v>
      </c>
      <c r="Z11" s="539">
        <v>22</v>
      </c>
      <c r="AA11" s="539">
        <v>23</v>
      </c>
      <c r="AB11" s="539">
        <v>24</v>
      </c>
      <c r="AC11" s="539">
        <v>25</v>
      </c>
      <c r="AD11" s="539">
        <v>26</v>
      </c>
      <c r="AE11" s="539">
        <v>27</v>
      </c>
      <c r="AF11" s="539">
        <v>28</v>
      </c>
      <c r="AG11" s="539">
        <v>29</v>
      </c>
      <c r="AH11" s="539">
        <v>30</v>
      </c>
      <c r="AI11" s="539">
        <v>31</v>
      </c>
      <c r="AJ11" s="539">
        <v>32</v>
      </c>
      <c r="AK11" s="539">
        <v>33</v>
      </c>
      <c r="AL11" s="539">
        <v>34</v>
      </c>
      <c r="AM11" s="539">
        <v>35</v>
      </c>
      <c r="AN11" s="539">
        <v>36</v>
      </c>
      <c r="AO11" s="539">
        <v>37</v>
      </c>
      <c r="AP11" s="539">
        <v>38</v>
      </c>
      <c r="AQ11" s="539">
        <v>39</v>
      </c>
      <c r="AR11" s="539">
        <v>40</v>
      </c>
      <c r="AS11" s="539">
        <v>41</v>
      </c>
      <c r="AT11" s="539">
        <v>42</v>
      </c>
      <c r="AU11" s="539">
        <v>43</v>
      </c>
      <c r="AV11" s="539">
        <v>44</v>
      </c>
      <c r="AW11" s="539">
        <v>45</v>
      </c>
      <c r="AX11" s="539">
        <v>46</v>
      </c>
      <c r="AY11" s="539">
        <v>47</v>
      </c>
      <c r="AZ11" s="539">
        <v>48</v>
      </c>
      <c r="BA11" s="539">
        <v>49</v>
      </c>
      <c r="BB11" s="539">
        <v>50</v>
      </c>
      <c r="BC11" s="539">
        <v>51</v>
      </c>
      <c r="BD11" s="539">
        <v>52</v>
      </c>
      <c r="BE11" s="668"/>
      <c r="BF11" s="669"/>
      <c r="BG11" s="669"/>
      <c r="BH11" s="669"/>
      <c r="BI11" s="663"/>
      <c r="BJ11" s="664"/>
      <c r="BK11" s="664"/>
      <c r="BL11" s="664"/>
      <c r="BM11" s="663"/>
      <c r="BN11" s="664"/>
      <c r="BO11" s="664"/>
      <c r="BP11" s="664"/>
      <c r="BQ11" s="643"/>
      <c r="BR11" s="644"/>
      <c r="BS11" s="553" t="s">
        <v>25</v>
      </c>
      <c r="BT11" s="554"/>
      <c r="BU11" s="553" t="s">
        <v>26</v>
      </c>
      <c r="BV11" s="554"/>
      <c r="BW11" s="553" t="s">
        <v>223</v>
      </c>
      <c r="BX11" s="554"/>
      <c r="BY11" s="553" t="s">
        <v>222</v>
      </c>
      <c r="BZ11" s="554"/>
      <c r="CA11" s="566"/>
      <c r="CB11" s="567"/>
      <c r="CC11" s="566"/>
      <c r="CD11" s="574"/>
      <c r="CE11" s="639"/>
      <c r="CF11" s="633"/>
      <c r="CG11" s="1"/>
    </row>
    <row r="12" spans="3:85" ht="80.099999999999994" customHeight="1" thickBot="1" x14ac:dyDescent="0.3">
      <c r="C12" s="1"/>
      <c r="D12" s="588"/>
      <c r="E12" s="540"/>
      <c r="F12" s="540"/>
      <c r="G12" s="540"/>
      <c r="H12" s="540"/>
      <c r="I12" s="540"/>
      <c r="J12" s="540"/>
      <c r="K12" s="540"/>
      <c r="L12" s="540"/>
      <c r="M12" s="540"/>
      <c r="N12" s="540"/>
      <c r="O12" s="540"/>
      <c r="P12" s="540"/>
      <c r="Q12" s="540"/>
      <c r="R12" s="540"/>
      <c r="S12" s="540"/>
      <c r="T12" s="540"/>
      <c r="U12" s="540"/>
      <c r="V12" s="540"/>
      <c r="W12" s="540"/>
      <c r="X12" s="540"/>
      <c r="Y12" s="540"/>
      <c r="Z12" s="540"/>
      <c r="AA12" s="540"/>
      <c r="AB12" s="540"/>
      <c r="AC12" s="540"/>
      <c r="AD12" s="540"/>
      <c r="AE12" s="540"/>
      <c r="AF12" s="540"/>
      <c r="AG12" s="540"/>
      <c r="AH12" s="540"/>
      <c r="AI12" s="540"/>
      <c r="AJ12" s="540"/>
      <c r="AK12" s="540"/>
      <c r="AL12" s="540"/>
      <c r="AM12" s="540"/>
      <c r="AN12" s="540"/>
      <c r="AO12" s="540"/>
      <c r="AP12" s="540"/>
      <c r="AQ12" s="540"/>
      <c r="AR12" s="540"/>
      <c r="AS12" s="540"/>
      <c r="AT12" s="540"/>
      <c r="AU12" s="540"/>
      <c r="AV12" s="540"/>
      <c r="AW12" s="540"/>
      <c r="AX12" s="540"/>
      <c r="AY12" s="540"/>
      <c r="AZ12" s="540"/>
      <c r="BA12" s="540"/>
      <c r="BB12" s="540"/>
      <c r="BC12" s="540"/>
      <c r="BD12" s="540"/>
      <c r="BE12" s="670"/>
      <c r="BF12" s="671"/>
      <c r="BG12" s="671"/>
      <c r="BH12" s="671"/>
      <c r="BI12" s="672"/>
      <c r="BJ12" s="673"/>
      <c r="BK12" s="673"/>
      <c r="BL12" s="673"/>
      <c r="BM12" s="672"/>
      <c r="BN12" s="673"/>
      <c r="BO12" s="673"/>
      <c r="BP12" s="673"/>
      <c r="BQ12" s="645"/>
      <c r="BR12" s="646"/>
      <c r="BS12" s="555"/>
      <c r="BT12" s="556"/>
      <c r="BU12" s="555"/>
      <c r="BV12" s="556"/>
      <c r="BW12" s="555"/>
      <c r="BX12" s="556"/>
      <c r="BY12" s="555"/>
      <c r="BZ12" s="556"/>
      <c r="CA12" s="566"/>
      <c r="CB12" s="567"/>
      <c r="CC12" s="566"/>
      <c r="CD12" s="574"/>
      <c r="CE12" s="639"/>
      <c r="CF12" s="633"/>
      <c r="CG12" s="1"/>
    </row>
    <row r="13" spans="3:85" ht="15.75" customHeight="1" thickBot="1" x14ac:dyDescent="0.3">
      <c r="C13" s="1"/>
      <c r="D13" s="589"/>
      <c r="E13" s="541"/>
      <c r="F13" s="541"/>
      <c r="G13" s="541"/>
      <c r="H13" s="541"/>
      <c r="I13" s="541"/>
      <c r="J13" s="541"/>
      <c r="K13" s="541"/>
      <c r="L13" s="541"/>
      <c r="M13" s="541"/>
      <c r="N13" s="541"/>
      <c r="O13" s="541"/>
      <c r="P13" s="541"/>
      <c r="Q13" s="541"/>
      <c r="R13" s="541"/>
      <c r="S13" s="541"/>
      <c r="T13" s="541"/>
      <c r="U13" s="541"/>
      <c r="V13" s="541"/>
      <c r="W13" s="541"/>
      <c r="X13" s="541"/>
      <c r="Y13" s="541"/>
      <c r="Z13" s="541"/>
      <c r="AA13" s="541"/>
      <c r="AB13" s="541"/>
      <c r="AC13" s="541"/>
      <c r="AD13" s="541"/>
      <c r="AE13" s="541"/>
      <c r="AF13" s="541"/>
      <c r="AG13" s="541"/>
      <c r="AH13" s="541"/>
      <c r="AI13" s="541"/>
      <c r="AJ13" s="541"/>
      <c r="AK13" s="541"/>
      <c r="AL13" s="541"/>
      <c r="AM13" s="541"/>
      <c r="AN13" s="541"/>
      <c r="AO13" s="541"/>
      <c r="AP13" s="541"/>
      <c r="AQ13" s="541"/>
      <c r="AR13" s="541"/>
      <c r="AS13" s="541"/>
      <c r="AT13" s="541"/>
      <c r="AU13" s="541"/>
      <c r="AV13" s="541"/>
      <c r="AW13" s="541"/>
      <c r="AX13" s="541"/>
      <c r="AY13" s="541"/>
      <c r="AZ13" s="541"/>
      <c r="BA13" s="541"/>
      <c r="BB13" s="541"/>
      <c r="BC13" s="541"/>
      <c r="BD13" s="541"/>
      <c r="BE13" s="665" t="s">
        <v>269</v>
      </c>
      <c r="BF13" s="551"/>
      <c r="BG13" s="550" t="s">
        <v>28</v>
      </c>
      <c r="BH13" s="552"/>
      <c r="BI13" s="665" t="s">
        <v>27</v>
      </c>
      <c r="BJ13" s="552"/>
      <c r="BK13" s="551" t="s">
        <v>28</v>
      </c>
      <c r="BL13" s="552"/>
      <c r="BM13" s="665" t="s">
        <v>27</v>
      </c>
      <c r="BN13" s="551"/>
      <c r="BO13" s="550" t="s">
        <v>28</v>
      </c>
      <c r="BP13" s="551"/>
      <c r="BQ13" s="579" t="s">
        <v>27</v>
      </c>
      <c r="BR13" s="580"/>
      <c r="BS13" s="579" t="s">
        <v>27</v>
      </c>
      <c r="BT13" s="580"/>
      <c r="BU13" s="579" t="s">
        <v>27</v>
      </c>
      <c r="BV13" s="580"/>
      <c r="BW13" s="579" t="s">
        <v>27</v>
      </c>
      <c r="BX13" s="580"/>
      <c r="BY13" s="579" t="s">
        <v>27</v>
      </c>
      <c r="BZ13" s="580"/>
      <c r="CA13" s="579" t="s">
        <v>27</v>
      </c>
      <c r="CB13" s="580"/>
      <c r="CC13" s="117" t="s">
        <v>27</v>
      </c>
      <c r="CD13" s="118" t="s">
        <v>27</v>
      </c>
      <c r="CE13" s="640"/>
      <c r="CF13" s="634"/>
      <c r="CG13" s="1"/>
    </row>
    <row r="14" spans="3:85" ht="20.100000000000001" customHeight="1" thickBot="1" x14ac:dyDescent="0.3">
      <c r="C14" s="1"/>
      <c r="D14" s="12">
        <v>1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4" t="s">
        <v>29</v>
      </c>
      <c r="W14" s="14" t="s">
        <v>29</v>
      </c>
      <c r="X14" s="15"/>
      <c r="Y14" s="16"/>
      <c r="Z14" s="16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7" t="s">
        <v>30</v>
      </c>
      <c r="AU14" s="17" t="s">
        <v>30</v>
      </c>
      <c r="AV14" s="14" t="s">
        <v>29</v>
      </c>
      <c r="AW14" s="14" t="s">
        <v>29</v>
      </c>
      <c r="AX14" s="14" t="s">
        <v>29</v>
      </c>
      <c r="AY14" s="14" t="s">
        <v>29</v>
      </c>
      <c r="AZ14" s="14" t="s">
        <v>29</v>
      </c>
      <c r="BA14" s="14" t="s">
        <v>29</v>
      </c>
      <c r="BB14" s="14" t="s">
        <v>29</v>
      </c>
      <c r="BC14" s="14" t="s">
        <v>29</v>
      </c>
      <c r="BD14" s="119" t="s">
        <v>29</v>
      </c>
      <c r="BE14" s="545">
        <f>COUNTIF(E14:BD14,"")</f>
        <v>39</v>
      </c>
      <c r="BF14" s="546"/>
      <c r="BG14" s="546">
        <f>BE14*36</f>
        <v>1404</v>
      </c>
      <c r="BH14" s="581"/>
      <c r="BI14" s="545">
        <f>COUNTIF(E14:U14,"")</f>
        <v>17</v>
      </c>
      <c r="BJ14" s="546"/>
      <c r="BK14" s="546">
        <f>BI14*36</f>
        <v>612</v>
      </c>
      <c r="BL14" s="581"/>
      <c r="BM14" s="545">
        <f>COUNTIF(X14:BD14,"")</f>
        <v>22</v>
      </c>
      <c r="BN14" s="546"/>
      <c r="BO14" s="546">
        <f>BM14*36</f>
        <v>792</v>
      </c>
      <c r="BP14" s="581"/>
      <c r="BQ14" s="545">
        <f>COUNTIF(E14:BD14,"Э")</f>
        <v>2</v>
      </c>
      <c r="BR14" s="546"/>
      <c r="BS14" s="546">
        <f>COUNTIF(E14:BD14,"ОУ")</f>
        <v>0</v>
      </c>
      <c r="BT14" s="581"/>
      <c r="BU14" s="545">
        <f>COUNTIF(E14:BD14,"ОО")</f>
        <v>0</v>
      </c>
      <c r="BV14" s="546"/>
      <c r="BW14" s="546">
        <f>COUNTIF(E14:BD14,"Д")</f>
        <v>0</v>
      </c>
      <c r="BX14" s="581"/>
      <c r="BY14" s="545">
        <f>COUNTIF(E14:BD14,"П")</f>
        <v>0</v>
      </c>
      <c r="BZ14" s="546"/>
      <c r="CA14" s="546">
        <f>COUNTIF(E14:BD14,"И")</f>
        <v>0</v>
      </c>
      <c r="CB14" s="581"/>
      <c r="CC14" s="120">
        <f>COUNTIF(E14:BD14,"К")</f>
        <v>11</v>
      </c>
      <c r="CD14" s="121">
        <f>BI14+BM14+SUM(BQ14:CC14)</f>
        <v>52</v>
      </c>
      <c r="CE14" s="122">
        <v>49</v>
      </c>
      <c r="CF14" s="18">
        <v>2</v>
      </c>
      <c r="CG14" s="1"/>
    </row>
    <row r="15" spans="3:85" ht="20.100000000000001" customHeight="1" thickBot="1" x14ac:dyDescent="0.3">
      <c r="C15" s="1"/>
      <c r="D15" s="19">
        <v>2</v>
      </c>
      <c r="E15" s="20"/>
      <c r="F15" s="20"/>
      <c r="G15" s="20"/>
      <c r="H15" s="20"/>
      <c r="I15" s="20"/>
      <c r="J15" s="20"/>
      <c r="K15" s="20"/>
      <c r="L15" s="20"/>
      <c r="M15" s="21"/>
      <c r="N15" s="20"/>
      <c r="O15" s="20"/>
      <c r="P15" s="20"/>
      <c r="Q15" s="20"/>
      <c r="R15" s="20"/>
      <c r="S15" s="20"/>
      <c r="T15" s="20"/>
      <c r="U15" s="20"/>
      <c r="V15" s="14" t="s">
        <v>29</v>
      </c>
      <c r="W15" s="14" t="s">
        <v>29</v>
      </c>
      <c r="X15" s="22"/>
      <c r="Y15" s="22"/>
      <c r="Z15" s="22"/>
      <c r="AA15" s="22"/>
      <c r="AB15" s="22"/>
      <c r="AC15" s="22"/>
      <c r="AD15" s="22"/>
      <c r="AE15" s="22"/>
      <c r="AF15" s="22"/>
      <c r="AG15" s="20"/>
      <c r="AH15" s="20"/>
      <c r="AI15" s="21"/>
      <c r="AJ15" s="23" t="s">
        <v>31</v>
      </c>
      <c r="AK15" s="23" t="s">
        <v>31</v>
      </c>
      <c r="AL15" s="24"/>
      <c r="AM15" s="20"/>
      <c r="AN15" s="20"/>
      <c r="AO15" s="20"/>
      <c r="AP15" s="16"/>
      <c r="AQ15" s="16"/>
      <c r="AR15" s="25"/>
      <c r="AS15" s="25"/>
      <c r="AT15" s="16"/>
      <c r="AU15" s="17" t="s">
        <v>30</v>
      </c>
      <c r="AV15" s="14" t="s">
        <v>29</v>
      </c>
      <c r="AW15" s="14" t="s">
        <v>29</v>
      </c>
      <c r="AX15" s="14" t="s">
        <v>29</v>
      </c>
      <c r="AY15" s="14" t="s">
        <v>29</v>
      </c>
      <c r="AZ15" s="14" t="s">
        <v>29</v>
      </c>
      <c r="BA15" s="14" t="s">
        <v>29</v>
      </c>
      <c r="BB15" s="14" t="s">
        <v>29</v>
      </c>
      <c r="BC15" s="14" t="s">
        <v>29</v>
      </c>
      <c r="BD15" s="119" t="s">
        <v>29</v>
      </c>
      <c r="BE15" s="547">
        <f>COUNTIF(E15:BD15,"")</f>
        <v>38</v>
      </c>
      <c r="BF15" s="548"/>
      <c r="BG15" s="548">
        <f>BE15*36</f>
        <v>1368</v>
      </c>
      <c r="BH15" s="549"/>
      <c r="BI15" s="547">
        <f>COUNTIF(E15:U15,"")</f>
        <v>17</v>
      </c>
      <c r="BJ15" s="548"/>
      <c r="BK15" s="548">
        <f t="shared" ref="BK15:BK17" si="0">BI15*36</f>
        <v>612</v>
      </c>
      <c r="BL15" s="549"/>
      <c r="BM15" s="547">
        <f>COUNTIF(X15:BD15,"")</f>
        <v>21</v>
      </c>
      <c r="BN15" s="548"/>
      <c r="BO15" s="548">
        <f t="shared" ref="BO15:BO17" si="1">BM15*36</f>
        <v>756</v>
      </c>
      <c r="BP15" s="549"/>
      <c r="BQ15" s="547">
        <f t="shared" ref="BQ15:BQ16" si="2">COUNTIF(E15:BD15,"Э")</f>
        <v>1</v>
      </c>
      <c r="BR15" s="548"/>
      <c r="BS15" s="548">
        <f>COUNTIF(E15:BD15,"ОУ")</f>
        <v>2</v>
      </c>
      <c r="BT15" s="549"/>
      <c r="BU15" s="547">
        <f>COUNTIF(E15:BD15,"ОО")</f>
        <v>0</v>
      </c>
      <c r="BV15" s="548"/>
      <c r="BW15" s="548">
        <f t="shared" ref="BW15:BW16" si="3">COUNTIF(E15:BD15,"Д")</f>
        <v>0</v>
      </c>
      <c r="BX15" s="549"/>
      <c r="BY15" s="547">
        <f t="shared" ref="BY15:BY17" si="4">COUNTIF(E15:BD15,"П")</f>
        <v>0</v>
      </c>
      <c r="BZ15" s="548"/>
      <c r="CA15" s="548">
        <f>COUNTIF(E15:BD15,"И")</f>
        <v>0</v>
      </c>
      <c r="CB15" s="549"/>
      <c r="CC15" s="123">
        <f t="shared" ref="CC15:CC16" si="5">COUNTIF(E15:BD15,"К")</f>
        <v>11</v>
      </c>
      <c r="CD15" s="124">
        <f t="shared" ref="CD15" si="6">BI15+BM15+SUM(BQ15:CC15)</f>
        <v>52</v>
      </c>
      <c r="CE15" s="125">
        <v>0</v>
      </c>
      <c r="CF15" s="26">
        <v>0</v>
      </c>
      <c r="CG15" s="1"/>
    </row>
    <row r="16" spans="3:85" ht="20.100000000000001" customHeight="1" thickBot="1" x14ac:dyDescent="0.3">
      <c r="C16" s="1"/>
      <c r="D16" s="19">
        <v>3</v>
      </c>
      <c r="E16" s="20"/>
      <c r="F16" s="20"/>
      <c r="G16" s="20"/>
      <c r="H16" s="20"/>
      <c r="I16" s="20"/>
      <c r="J16" s="20"/>
      <c r="K16" s="20"/>
      <c r="L16" s="20"/>
      <c r="M16" s="21"/>
      <c r="N16" s="22"/>
      <c r="O16" s="22"/>
      <c r="P16" s="27"/>
      <c r="Q16" s="27"/>
      <c r="R16" s="28" t="s">
        <v>32</v>
      </c>
      <c r="S16" s="28" t="s">
        <v>32</v>
      </c>
      <c r="T16" s="28" t="s">
        <v>32</v>
      </c>
      <c r="U16" s="17" t="s">
        <v>30</v>
      </c>
      <c r="V16" s="14" t="s">
        <v>29</v>
      </c>
      <c r="W16" s="14" t="s">
        <v>29</v>
      </c>
      <c r="X16" s="29"/>
      <c r="Y16" s="29"/>
      <c r="Z16" s="29"/>
      <c r="AA16" s="29"/>
      <c r="AB16" s="29"/>
      <c r="AC16" s="30" t="s">
        <v>31</v>
      </c>
      <c r="AD16" s="30" t="s">
        <v>31</v>
      </c>
      <c r="AE16" s="29"/>
      <c r="AF16" s="31"/>
      <c r="AG16" s="31"/>
      <c r="AH16" s="1"/>
      <c r="AI16" s="1"/>
      <c r="AJ16" s="20"/>
      <c r="AK16" s="21"/>
      <c r="AL16" s="32"/>
      <c r="AM16" s="16"/>
      <c r="AN16" s="16"/>
      <c r="AO16" s="16"/>
      <c r="AP16" s="16"/>
      <c r="AQ16" s="16"/>
      <c r="AR16" s="16"/>
      <c r="AS16" s="16"/>
      <c r="AT16" s="16"/>
      <c r="AU16" s="16"/>
      <c r="AV16" s="17" t="s">
        <v>30</v>
      </c>
      <c r="AW16" s="14" t="s">
        <v>29</v>
      </c>
      <c r="AX16" s="14" t="s">
        <v>29</v>
      </c>
      <c r="AY16" s="14" t="s">
        <v>29</v>
      </c>
      <c r="AZ16" s="14" t="s">
        <v>29</v>
      </c>
      <c r="BA16" s="14" t="s">
        <v>29</v>
      </c>
      <c r="BB16" s="14" t="s">
        <v>29</v>
      </c>
      <c r="BC16" s="126" t="s">
        <v>29</v>
      </c>
      <c r="BD16" s="119" t="s">
        <v>29</v>
      </c>
      <c r="BE16" s="547">
        <f>COUNTIF(E16:BD16,"")</f>
        <v>35</v>
      </c>
      <c r="BF16" s="548"/>
      <c r="BG16" s="548">
        <f t="shared" ref="BG16:BG17" si="7">BE16*36</f>
        <v>1260</v>
      </c>
      <c r="BH16" s="549"/>
      <c r="BI16" s="547">
        <f>COUNTIF(E16:U16,"")</f>
        <v>13</v>
      </c>
      <c r="BJ16" s="548"/>
      <c r="BK16" s="548">
        <f t="shared" si="0"/>
        <v>468</v>
      </c>
      <c r="BL16" s="549"/>
      <c r="BM16" s="547">
        <f>COUNTIF(X16:BD16,"")</f>
        <v>22</v>
      </c>
      <c r="BN16" s="548"/>
      <c r="BO16" s="548">
        <f t="shared" si="1"/>
        <v>792</v>
      </c>
      <c r="BP16" s="549"/>
      <c r="BQ16" s="547">
        <f t="shared" si="2"/>
        <v>2</v>
      </c>
      <c r="BR16" s="548"/>
      <c r="BS16" s="548">
        <f>COUNTIF(E16:BD16,"ОУ")</f>
        <v>2</v>
      </c>
      <c r="BT16" s="549"/>
      <c r="BU16" s="547">
        <f>COUNTIF(E16:BD16,"ОО")</f>
        <v>3</v>
      </c>
      <c r="BV16" s="548"/>
      <c r="BW16" s="548">
        <f t="shared" si="3"/>
        <v>0</v>
      </c>
      <c r="BX16" s="549"/>
      <c r="BY16" s="547">
        <f t="shared" si="4"/>
        <v>0</v>
      </c>
      <c r="BZ16" s="548"/>
      <c r="CA16" s="548">
        <f>COUNTIF(E16:BD16,"И")</f>
        <v>0</v>
      </c>
      <c r="CB16" s="549"/>
      <c r="CC16" s="123">
        <f t="shared" si="5"/>
        <v>10</v>
      </c>
      <c r="CD16" s="124">
        <f>BI16+BM16+SUM(BQ16:CC16)</f>
        <v>52</v>
      </c>
      <c r="CE16" s="125">
        <v>0</v>
      </c>
      <c r="CF16" s="26">
        <v>0</v>
      </c>
      <c r="CG16" s="1"/>
    </row>
    <row r="17" spans="3:85" ht="20.100000000000001" customHeight="1" thickBot="1" x14ac:dyDescent="0.3">
      <c r="C17" s="1"/>
      <c r="D17" s="19">
        <v>4</v>
      </c>
      <c r="E17" s="33"/>
      <c r="F17" s="34"/>
      <c r="G17" s="34"/>
      <c r="H17" s="34"/>
      <c r="I17" s="35"/>
      <c r="J17" s="34"/>
      <c r="K17" s="36"/>
      <c r="L17" s="36"/>
      <c r="M17" s="13"/>
      <c r="N17" s="36"/>
      <c r="O17" s="36"/>
      <c r="P17" s="36"/>
      <c r="Q17" s="36"/>
      <c r="R17" s="37" t="s">
        <v>32</v>
      </c>
      <c r="S17" s="37" t="s">
        <v>32</v>
      </c>
      <c r="T17" s="37" t="s">
        <v>32</v>
      </c>
      <c r="U17" s="17" t="s">
        <v>30</v>
      </c>
      <c r="V17" s="14" t="s">
        <v>29</v>
      </c>
      <c r="W17" s="14" t="s">
        <v>29</v>
      </c>
      <c r="X17" s="29"/>
      <c r="Y17" s="29"/>
      <c r="Z17" s="29"/>
      <c r="AA17" s="29"/>
      <c r="AB17" s="22"/>
      <c r="AC17" s="22"/>
      <c r="AD17" s="22"/>
      <c r="AE17" s="22"/>
      <c r="AF17" s="22"/>
      <c r="AG17" s="28" t="s">
        <v>32</v>
      </c>
      <c r="AH17" s="30" t="s">
        <v>32</v>
      </c>
      <c r="AI17" s="37" t="s">
        <v>32</v>
      </c>
      <c r="AJ17" s="37" t="s">
        <v>32</v>
      </c>
      <c r="AK17" s="17" t="s">
        <v>30</v>
      </c>
      <c r="AL17" s="38" t="s">
        <v>33</v>
      </c>
      <c r="AM17" s="38" t="s">
        <v>33</v>
      </c>
      <c r="AN17" s="38" t="s">
        <v>33</v>
      </c>
      <c r="AO17" s="38" t="s">
        <v>33</v>
      </c>
      <c r="AP17" s="39" t="s">
        <v>34</v>
      </c>
      <c r="AQ17" s="39" t="s">
        <v>34</v>
      </c>
      <c r="AR17" s="39" t="s">
        <v>34</v>
      </c>
      <c r="AS17" s="39" t="s">
        <v>34</v>
      </c>
      <c r="AT17" s="40" t="s">
        <v>35</v>
      </c>
      <c r="AU17" s="40" t="s">
        <v>35</v>
      </c>
      <c r="AV17" s="41"/>
      <c r="AW17" s="41"/>
      <c r="AX17" s="41"/>
      <c r="AY17" s="41"/>
      <c r="AZ17" s="41"/>
      <c r="BA17" s="41"/>
      <c r="BB17" s="41"/>
      <c r="BC17" s="41"/>
      <c r="BD17" s="127"/>
      <c r="BE17" s="542">
        <f>COUNTIF(E17:AU17,"")</f>
        <v>22</v>
      </c>
      <c r="BF17" s="543"/>
      <c r="BG17" s="543">
        <f t="shared" si="7"/>
        <v>792</v>
      </c>
      <c r="BH17" s="544"/>
      <c r="BI17" s="542">
        <f>COUNTIF(E17:U17,"")</f>
        <v>13</v>
      </c>
      <c r="BJ17" s="543"/>
      <c r="BK17" s="543">
        <f t="shared" si="0"/>
        <v>468</v>
      </c>
      <c r="BL17" s="544"/>
      <c r="BM17" s="542">
        <f>COUNTIF(X17:AU17,"")</f>
        <v>9</v>
      </c>
      <c r="BN17" s="543"/>
      <c r="BO17" s="543">
        <f t="shared" si="1"/>
        <v>324</v>
      </c>
      <c r="BP17" s="544"/>
      <c r="BQ17" s="542">
        <f>COUNTIF(E17:AU17,"Э")</f>
        <v>2</v>
      </c>
      <c r="BR17" s="543"/>
      <c r="BS17" s="543">
        <f>COUNTIF(E17:AU17,"ОУ")</f>
        <v>0</v>
      </c>
      <c r="BT17" s="544"/>
      <c r="BU17" s="542">
        <f>COUNTIF(E17:AU17,"ОО")</f>
        <v>7</v>
      </c>
      <c r="BV17" s="543"/>
      <c r="BW17" s="543">
        <f>COUNTIF(E17:AU17,"Д")</f>
        <v>4</v>
      </c>
      <c r="BX17" s="544"/>
      <c r="BY17" s="542">
        <f t="shared" si="4"/>
        <v>4</v>
      </c>
      <c r="BZ17" s="543"/>
      <c r="CA17" s="543">
        <f>COUNTIF(E17:AU17,"И")</f>
        <v>2</v>
      </c>
      <c r="CB17" s="544"/>
      <c r="CC17" s="128">
        <f>COUNTIF(E17:AU17,"К")</f>
        <v>2</v>
      </c>
      <c r="CD17" s="129">
        <f>BI17+BM17+SUM(BQ17:CC17)</f>
        <v>43</v>
      </c>
      <c r="CE17" s="130">
        <v>0</v>
      </c>
      <c r="CF17" s="42">
        <v>0</v>
      </c>
      <c r="CG17" s="1"/>
    </row>
    <row r="18" spans="3:85" ht="27" customHeight="1" thickBot="1" x14ac:dyDescent="0.3">
      <c r="C18" s="1"/>
      <c r="D18" s="43"/>
      <c r="E18" s="43"/>
      <c r="F18" s="43"/>
      <c r="G18" s="43"/>
      <c r="H18" s="43"/>
      <c r="I18" s="43"/>
      <c r="J18" s="43"/>
      <c r="K18" s="43"/>
      <c r="L18" s="43"/>
      <c r="M18" s="44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4"/>
      <c r="AG18" s="43"/>
      <c r="AH18" s="43"/>
      <c r="AI18" s="43"/>
      <c r="AJ18" s="43"/>
      <c r="AK18" s="43"/>
      <c r="AL18" s="43"/>
      <c r="AM18" s="43"/>
      <c r="AN18" s="43"/>
      <c r="AO18" s="43"/>
      <c r="AP18" s="45"/>
      <c r="AQ18" s="46"/>
      <c r="AR18" s="41"/>
      <c r="AS18" s="41"/>
      <c r="AT18" s="41"/>
      <c r="AU18" s="41"/>
      <c r="AV18" s="47"/>
      <c r="AW18" s="48"/>
      <c r="AX18" s="48"/>
      <c r="AY18" s="48"/>
      <c r="AZ18" s="48"/>
      <c r="BA18" s="918" t="s">
        <v>36</v>
      </c>
      <c r="BB18" s="918"/>
      <c r="BC18" s="918"/>
      <c r="BD18" s="918"/>
      <c r="BE18" s="561">
        <f>SUM(BE14:BF17)</f>
        <v>134</v>
      </c>
      <c r="BF18" s="559"/>
      <c r="BG18" s="559">
        <f>SUM(BG14:BH17)</f>
        <v>4824</v>
      </c>
      <c r="BH18" s="560"/>
      <c r="BI18" s="561">
        <f>SUM(BI14:BJ17)</f>
        <v>60</v>
      </c>
      <c r="BJ18" s="559"/>
      <c r="BK18" s="559">
        <f>SUM(BK14:BL17)</f>
        <v>2160</v>
      </c>
      <c r="BL18" s="560"/>
      <c r="BM18" s="561">
        <f>SUM(BM14:BN17)</f>
        <v>74</v>
      </c>
      <c r="BN18" s="559"/>
      <c r="BO18" s="559">
        <f>SUM(BO14:BP17)</f>
        <v>2664</v>
      </c>
      <c r="BP18" s="560"/>
      <c r="BQ18" s="561">
        <f>SUM(BQ14:BR17)</f>
        <v>7</v>
      </c>
      <c r="BR18" s="559"/>
      <c r="BS18" s="559">
        <f>SUM(BS14:BT17)</f>
        <v>4</v>
      </c>
      <c r="BT18" s="560"/>
      <c r="BU18" s="561">
        <f>SUM(BU14:BV17)</f>
        <v>10</v>
      </c>
      <c r="BV18" s="559"/>
      <c r="BW18" s="559">
        <f>SUM(BW14:BX17)</f>
        <v>4</v>
      </c>
      <c r="BX18" s="560"/>
      <c r="BY18" s="561">
        <f>SUM(BY14:BZ17)</f>
        <v>4</v>
      </c>
      <c r="BZ18" s="559"/>
      <c r="CA18" s="559">
        <f>SUM(CA14:CB17)</f>
        <v>2</v>
      </c>
      <c r="CB18" s="560"/>
      <c r="CC18" s="131">
        <f>SUM(CC14:CC17)</f>
        <v>34</v>
      </c>
      <c r="CD18" s="132">
        <f>SUM(CD14:CD17)</f>
        <v>199</v>
      </c>
      <c r="CE18" s="133"/>
      <c r="CF18" s="49"/>
      <c r="CG18" s="1"/>
    </row>
    <row r="19" spans="3:85" ht="26.25" x14ac:dyDescent="0.25">
      <c r="C19" s="1"/>
      <c r="D19" s="48"/>
      <c r="E19" s="48"/>
      <c r="F19" s="48"/>
      <c r="G19" s="48"/>
      <c r="H19" s="48"/>
      <c r="I19" s="48"/>
      <c r="J19" s="48"/>
      <c r="K19" s="48"/>
      <c r="L19" s="48"/>
      <c r="M19" s="50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50"/>
      <c r="AG19" s="48"/>
      <c r="AH19" s="48"/>
      <c r="AI19" s="48"/>
      <c r="AJ19" s="48"/>
      <c r="AK19" s="48"/>
      <c r="AL19" s="48"/>
      <c r="AM19" s="48"/>
      <c r="AN19" s="48"/>
      <c r="AO19" s="48"/>
      <c r="AP19" s="1"/>
      <c r="AQ19" s="51"/>
      <c r="AR19" s="47"/>
      <c r="AS19" s="47"/>
      <c r="AT19" s="47"/>
      <c r="AU19" s="47"/>
      <c r="AV19" s="47"/>
      <c r="AW19" s="48"/>
      <c r="AX19" s="48"/>
      <c r="AY19" s="48"/>
      <c r="AZ19" s="48"/>
      <c r="BA19" s="48"/>
      <c r="BB19" s="48"/>
      <c r="BC19" s="48"/>
      <c r="BD19" s="48"/>
      <c r="BE19" s="134"/>
      <c r="BF19" s="134"/>
      <c r="BG19" s="47"/>
      <c r="BH19" s="47"/>
      <c r="BI19" s="47"/>
      <c r="BJ19" s="47"/>
      <c r="BK19" s="47"/>
      <c r="BL19" s="47"/>
      <c r="BM19" s="47"/>
      <c r="BN19" s="47"/>
      <c r="BO19" s="47"/>
      <c r="BP19" s="52"/>
      <c r="BQ19" s="1"/>
      <c r="BR19" s="1"/>
      <c r="BS19" s="1"/>
      <c r="BT19" s="1"/>
      <c r="BU19" s="1"/>
      <c r="BV19" s="1"/>
      <c r="BW19" s="1"/>
      <c r="BX19" s="53"/>
      <c r="BY19" s="1"/>
      <c r="BZ19" s="1"/>
      <c r="CA19" s="1"/>
      <c r="CB19" s="1"/>
      <c r="CC19" s="1"/>
      <c r="CD19" s="1"/>
      <c r="CE19" s="1"/>
      <c r="CF19" s="1"/>
      <c r="CG19" s="1"/>
    </row>
    <row r="20" spans="3:85" ht="15.95" customHeight="1" x14ac:dyDescent="0.25">
      <c r="C20" s="1"/>
      <c r="D20" s="54"/>
      <c r="E20" s="55" t="s">
        <v>29</v>
      </c>
      <c r="F20" s="56"/>
      <c r="G20" s="508" t="s">
        <v>37</v>
      </c>
      <c r="H20" s="508"/>
      <c r="I20" s="508"/>
      <c r="J20" s="508"/>
      <c r="K20" s="508"/>
      <c r="L20" s="508"/>
      <c r="M20" s="508"/>
      <c r="N20" s="508"/>
      <c r="O20" s="508"/>
      <c r="P20" s="508"/>
      <c r="Q20" s="508"/>
      <c r="R20" s="508"/>
      <c r="S20" s="508"/>
      <c r="T20" s="508"/>
      <c r="U20" s="508"/>
      <c r="V20" s="56"/>
      <c r="W20" s="57" t="s">
        <v>33</v>
      </c>
      <c r="X20" s="58" t="s">
        <v>38</v>
      </c>
      <c r="Y20" s="582" t="s">
        <v>39</v>
      </c>
      <c r="Z20" s="582"/>
      <c r="AA20" s="582"/>
      <c r="AB20" s="582"/>
      <c r="AC20" s="582"/>
      <c r="AD20" s="582"/>
      <c r="AE20" s="582"/>
      <c r="AF20" s="582"/>
      <c r="AG20" s="582"/>
      <c r="AH20" s="582"/>
      <c r="AI20" s="582"/>
      <c r="AJ20" s="582"/>
      <c r="AK20" s="582"/>
      <c r="AL20" s="582"/>
      <c r="AM20" s="582"/>
      <c r="AN20" s="582"/>
      <c r="AO20" s="582"/>
      <c r="AP20" s="582"/>
      <c r="AQ20" s="582"/>
      <c r="AR20" s="582"/>
      <c r="AS20" s="582"/>
      <c r="AT20" s="56"/>
      <c r="AU20" s="59" t="s">
        <v>34</v>
      </c>
      <c r="AV20" s="58" t="s">
        <v>40</v>
      </c>
      <c r="AW20" s="582" t="s">
        <v>41</v>
      </c>
      <c r="AX20" s="582"/>
      <c r="AY20" s="582"/>
      <c r="AZ20" s="582"/>
      <c r="BA20" s="582"/>
      <c r="BB20" s="582"/>
      <c r="BC20" s="582"/>
      <c r="BD20" s="582"/>
      <c r="BE20" s="582"/>
      <c r="BF20" s="582"/>
      <c r="BG20" s="582"/>
      <c r="BH20" s="582"/>
      <c r="BI20" s="60"/>
      <c r="BJ20" s="60"/>
      <c r="BK20" s="60"/>
      <c r="BL20" s="60"/>
      <c r="BM20" s="60"/>
      <c r="BN20" s="60"/>
      <c r="BO20" s="1"/>
      <c r="BP20" s="1"/>
      <c r="BQ20" s="1"/>
      <c r="BR20" s="1"/>
      <c r="BS20" s="1"/>
      <c r="BT20" s="1"/>
      <c r="BU20" s="1"/>
      <c r="BV20" s="1"/>
      <c r="BW20" s="1"/>
      <c r="BX20" s="53"/>
      <c r="BY20" s="1"/>
      <c r="BZ20" s="1"/>
      <c r="CA20" s="1"/>
      <c r="CB20" s="1"/>
      <c r="CC20" s="1"/>
      <c r="CD20" s="1"/>
      <c r="CE20" s="1"/>
      <c r="CF20" s="1"/>
      <c r="CG20" s="1"/>
    </row>
    <row r="21" spans="3:85" ht="15.95" customHeight="1" x14ac:dyDescent="0.25">
      <c r="C21" s="1"/>
      <c r="D21" s="54"/>
      <c r="E21" s="61" t="s">
        <v>30</v>
      </c>
      <c r="F21" s="56"/>
      <c r="G21" s="508" t="s">
        <v>42</v>
      </c>
      <c r="H21" s="508"/>
      <c r="I21" s="508"/>
      <c r="J21" s="508"/>
      <c r="K21" s="508"/>
      <c r="L21" s="508"/>
      <c r="M21" s="508"/>
      <c r="N21" s="508"/>
      <c r="O21" s="508"/>
      <c r="P21" s="508"/>
      <c r="Q21" s="508"/>
      <c r="R21" s="508"/>
      <c r="S21" s="508"/>
      <c r="T21" s="508"/>
      <c r="U21" s="508"/>
      <c r="V21" s="56"/>
      <c r="W21" s="62" t="s">
        <v>43</v>
      </c>
      <c r="X21" s="58" t="s">
        <v>44</v>
      </c>
      <c r="Y21" s="582" t="s">
        <v>45</v>
      </c>
      <c r="Z21" s="582"/>
      <c r="AA21" s="582"/>
      <c r="AB21" s="582"/>
      <c r="AC21" s="582"/>
      <c r="AD21" s="582"/>
      <c r="AE21" s="582"/>
      <c r="AF21" s="582"/>
      <c r="AG21" s="582"/>
      <c r="AH21" s="582"/>
      <c r="AI21" s="582"/>
      <c r="AJ21" s="582"/>
      <c r="AK21" s="582"/>
      <c r="AL21" s="582"/>
      <c r="AM21" s="582"/>
      <c r="AN21" s="582"/>
      <c r="AO21" s="582"/>
      <c r="AP21" s="582"/>
      <c r="AQ21" s="582"/>
      <c r="AR21" s="582"/>
      <c r="AS21" s="582"/>
      <c r="AT21" s="56"/>
      <c r="AU21" s="63" t="s">
        <v>35</v>
      </c>
      <c r="AV21" s="58" t="s">
        <v>46</v>
      </c>
      <c r="AW21" s="582" t="s">
        <v>47</v>
      </c>
      <c r="AX21" s="582"/>
      <c r="AY21" s="582"/>
      <c r="AZ21" s="582"/>
      <c r="BA21" s="582"/>
      <c r="BB21" s="582"/>
      <c r="BC21" s="582"/>
      <c r="BD21" s="582"/>
      <c r="BE21" s="582"/>
      <c r="BF21" s="582"/>
      <c r="BG21" s="582"/>
      <c r="BH21" s="582"/>
      <c r="BI21" s="56"/>
      <c r="BJ21" s="56"/>
      <c r="BK21" s="56"/>
      <c r="BL21" s="56"/>
      <c r="BM21" s="56"/>
      <c r="BN21" s="56"/>
      <c r="BO21" s="56"/>
      <c r="BP21" s="56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</row>
    <row r="22" spans="3:85" ht="15.95" customHeight="1" x14ac:dyDescent="0.25">
      <c r="C22" s="1"/>
      <c r="D22" s="64"/>
      <c r="E22" s="24"/>
      <c r="F22" s="56"/>
      <c r="G22" s="508" t="s">
        <v>48</v>
      </c>
      <c r="H22" s="508"/>
      <c r="I22" s="508"/>
      <c r="J22" s="508"/>
      <c r="K22" s="508"/>
      <c r="L22" s="508"/>
      <c r="M22" s="508"/>
      <c r="N22" s="508"/>
      <c r="O22" s="508"/>
      <c r="P22" s="508"/>
      <c r="Q22" s="508"/>
      <c r="R22" s="508"/>
      <c r="S22" s="508"/>
      <c r="T22" s="508"/>
      <c r="U22" s="508"/>
      <c r="V22" s="56"/>
      <c r="W22" s="62" t="s">
        <v>31</v>
      </c>
      <c r="X22" s="56"/>
      <c r="Y22" s="508" t="s">
        <v>49</v>
      </c>
      <c r="Z22" s="508"/>
      <c r="AA22" s="508"/>
      <c r="AB22" s="508"/>
      <c r="AC22" s="508"/>
      <c r="AD22" s="508"/>
      <c r="AE22" s="508"/>
      <c r="AF22" s="508"/>
      <c r="AG22" s="508"/>
      <c r="AH22" s="508"/>
      <c r="AI22" s="508"/>
      <c r="AJ22" s="508"/>
      <c r="AK22" s="508"/>
      <c r="AL22" s="508"/>
      <c r="AM22" s="508"/>
      <c r="AN22" s="56"/>
      <c r="AO22" s="56"/>
      <c r="AP22" s="56"/>
      <c r="AQ22" s="56"/>
      <c r="AR22" s="56"/>
      <c r="AS22" s="56"/>
      <c r="AT22" s="56"/>
      <c r="AU22" s="47"/>
      <c r="AV22" s="47"/>
      <c r="AW22" s="48"/>
      <c r="AX22" s="48"/>
      <c r="AY22" s="48"/>
      <c r="AZ22" s="48"/>
      <c r="BA22" s="48"/>
      <c r="BB22" s="48"/>
      <c r="BC22" s="48"/>
      <c r="BD22" s="48"/>
      <c r="BE22" s="52"/>
      <c r="BF22" s="52"/>
      <c r="BG22" s="48"/>
      <c r="BH22" s="48"/>
      <c r="BI22" s="48"/>
      <c r="BJ22" s="48"/>
      <c r="BK22" s="48"/>
      <c r="BL22" s="48"/>
      <c r="BM22" s="48"/>
      <c r="BN22" s="50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</row>
    <row r="23" spans="3:85" ht="23.25" x14ac:dyDescent="0.35">
      <c r="C23" s="1"/>
      <c r="D23" s="1"/>
      <c r="E23" s="1"/>
      <c r="F23" s="917" t="s">
        <v>50</v>
      </c>
      <c r="G23" s="917"/>
      <c r="H23" s="917"/>
      <c r="I23" s="917"/>
      <c r="J23" s="917"/>
      <c r="K23" s="917"/>
      <c r="L23" s="917"/>
      <c r="M23" s="917"/>
      <c r="N23" s="917"/>
      <c r="O23" s="917"/>
      <c r="P23" s="917"/>
      <c r="Q23" s="917"/>
      <c r="R23" s="917"/>
      <c r="S23" s="917"/>
      <c r="T23" s="917"/>
      <c r="U23" s="917"/>
      <c r="V23" s="917"/>
      <c r="W23" s="917"/>
      <c r="X23" s="917"/>
      <c r="Y23" s="917"/>
      <c r="Z23" s="917"/>
      <c r="AA23" s="917"/>
      <c r="AB23" s="917"/>
      <c r="AC23" s="917"/>
      <c r="AD23" s="917"/>
      <c r="AE23" s="917"/>
      <c r="AF23" s="917"/>
      <c r="AG23" s="917"/>
      <c r="AH23" s="917"/>
      <c r="AI23" s="917"/>
      <c r="AJ23" s="917"/>
      <c r="AK23" s="917"/>
      <c r="AL23" s="917"/>
      <c r="AM23" s="917"/>
      <c r="AN23" s="917"/>
      <c r="AO23" s="917"/>
      <c r="AP23" s="917"/>
      <c r="AQ23" s="917"/>
      <c r="AR23" s="917"/>
      <c r="AS23" s="917"/>
      <c r="AT23" s="917"/>
      <c r="AU23" s="917"/>
      <c r="AV23" s="917"/>
      <c r="AW23" s="917"/>
      <c r="AX23" s="917"/>
      <c r="AY23" s="917"/>
      <c r="AZ23" s="917"/>
      <c r="BA23" s="917"/>
      <c r="BB23" s="917"/>
      <c r="BC23" s="917"/>
      <c r="BD23" s="917"/>
      <c r="BE23" s="917"/>
      <c r="BF23" s="917"/>
      <c r="BG23" s="917"/>
      <c r="BH23" s="917"/>
      <c r="BI23" s="917"/>
      <c r="BJ23" s="917"/>
      <c r="BK23" s="917"/>
      <c r="BL23" s="917"/>
      <c r="BM23" s="917"/>
      <c r="BN23" s="917"/>
      <c r="BO23" s="917"/>
      <c r="BP23" s="917"/>
      <c r="BQ23" s="1"/>
      <c r="BR23" s="1"/>
      <c r="BS23" s="1"/>
      <c r="BT23" s="1"/>
      <c r="BU23" s="1"/>
      <c r="BV23" s="1"/>
      <c r="BW23" s="1"/>
      <c r="BX23" s="1"/>
      <c r="BY23" s="65"/>
      <c r="BZ23" s="65"/>
      <c r="CA23" s="65"/>
      <c r="CB23" s="65"/>
      <c r="CC23" s="65"/>
      <c r="CD23" s="1"/>
      <c r="CE23" s="1"/>
      <c r="CF23" s="1"/>
      <c r="CG23" s="1"/>
    </row>
    <row r="24" spans="3:85" ht="15.75" thickBot="1" x14ac:dyDescent="0.3">
      <c r="C24" s="66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8"/>
      <c r="CD24" s="67"/>
      <c r="CE24" s="67"/>
      <c r="CF24" s="67"/>
      <c r="CG24" s="69"/>
    </row>
    <row r="25" spans="3:85" ht="20.100000000000001" customHeight="1" thickBot="1" x14ac:dyDescent="0.3">
      <c r="C25" s="2"/>
      <c r="D25" s="952" t="s">
        <v>51</v>
      </c>
      <c r="E25" s="880" t="s">
        <v>52</v>
      </c>
      <c r="F25" s="881"/>
      <c r="G25" s="881"/>
      <c r="H25" s="881"/>
      <c r="I25" s="881"/>
      <c r="J25" s="881"/>
      <c r="K25" s="881"/>
      <c r="L25" s="881"/>
      <c r="M25" s="881"/>
      <c r="N25" s="881"/>
      <c r="O25" s="881"/>
      <c r="P25" s="881"/>
      <c r="Q25" s="881"/>
      <c r="R25" s="881"/>
      <c r="S25" s="881"/>
      <c r="T25" s="881"/>
      <c r="U25" s="881"/>
      <c r="V25" s="881"/>
      <c r="W25" s="881"/>
      <c r="X25" s="881"/>
      <c r="Y25" s="881"/>
      <c r="Z25" s="881"/>
      <c r="AA25" s="881"/>
      <c r="AB25" s="881"/>
      <c r="AC25" s="882"/>
      <c r="AD25" s="880" t="s">
        <v>53</v>
      </c>
      <c r="AE25" s="881"/>
      <c r="AF25" s="881"/>
      <c r="AG25" s="881"/>
      <c r="AH25" s="881"/>
      <c r="AI25" s="881"/>
      <c r="AJ25" s="881"/>
      <c r="AK25" s="882"/>
      <c r="AL25" s="899" t="s">
        <v>54</v>
      </c>
      <c r="AM25" s="900"/>
      <c r="AN25" s="900"/>
      <c r="AO25" s="900"/>
      <c r="AP25" s="900"/>
      <c r="AQ25" s="900"/>
      <c r="AR25" s="900"/>
      <c r="AS25" s="900"/>
      <c r="AT25" s="900"/>
      <c r="AU25" s="900"/>
      <c r="AV25" s="900"/>
      <c r="AW25" s="900"/>
      <c r="AX25" s="900"/>
      <c r="AY25" s="900"/>
      <c r="AZ25" s="900"/>
      <c r="BA25" s="900"/>
      <c r="BB25" s="900"/>
      <c r="BC25" s="901"/>
      <c r="BD25" s="890" t="s">
        <v>55</v>
      </c>
      <c r="BE25" s="891"/>
      <c r="BF25" s="891"/>
      <c r="BG25" s="891"/>
      <c r="BH25" s="891"/>
      <c r="BI25" s="891"/>
      <c r="BJ25" s="891"/>
      <c r="BK25" s="891"/>
      <c r="BL25" s="891"/>
      <c r="BM25" s="891"/>
      <c r="BN25" s="891"/>
      <c r="BO25" s="891"/>
      <c r="BP25" s="891"/>
      <c r="BQ25" s="891"/>
      <c r="BR25" s="891"/>
      <c r="BS25" s="891"/>
      <c r="BT25" s="891"/>
      <c r="BU25" s="891"/>
      <c r="BV25" s="891"/>
      <c r="BW25" s="891"/>
      <c r="BX25" s="891"/>
      <c r="BY25" s="891"/>
      <c r="BZ25" s="891"/>
      <c r="CA25" s="892"/>
      <c r="CB25" s="1"/>
      <c r="CC25" s="70"/>
      <c r="CD25" s="1"/>
      <c r="CE25" s="1"/>
      <c r="CF25" s="1"/>
      <c r="CG25" s="3"/>
    </row>
    <row r="26" spans="3:85" ht="20.100000000000001" customHeight="1" thickBot="1" x14ac:dyDescent="0.3">
      <c r="C26" s="2"/>
      <c r="D26" s="953"/>
      <c r="E26" s="883"/>
      <c r="F26" s="884"/>
      <c r="G26" s="884"/>
      <c r="H26" s="884"/>
      <c r="I26" s="884"/>
      <c r="J26" s="884"/>
      <c r="K26" s="884"/>
      <c r="L26" s="884"/>
      <c r="M26" s="884"/>
      <c r="N26" s="884"/>
      <c r="O26" s="884"/>
      <c r="P26" s="884"/>
      <c r="Q26" s="884"/>
      <c r="R26" s="884"/>
      <c r="S26" s="884"/>
      <c r="T26" s="884"/>
      <c r="U26" s="884"/>
      <c r="V26" s="884"/>
      <c r="W26" s="884"/>
      <c r="X26" s="884"/>
      <c r="Y26" s="884"/>
      <c r="Z26" s="884"/>
      <c r="AA26" s="884"/>
      <c r="AB26" s="884"/>
      <c r="AC26" s="885"/>
      <c r="AD26" s="883"/>
      <c r="AE26" s="884"/>
      <c r="AF26" s="884"/>
      <c r="AG26" s="884"/>
      <c r="AH26" s="884"/>
      <c r="AI26" s="884"/>
      <c r="AJ26" s="884"/>
      <c r="AK26" s="885"/>
      <c r="AL26" s="864" t="s">
        <v>56</v>
      </c>
      <c r="AM26" s="865"/>
      <c r="AN26" s="866"/>
      <c r="AO26" s="864" t="s">
        <v>57</v>
      </c>
      <c r="AP26" s="865"/>
      <c r="AQ26" s="866"/>
      <c r="AR26" s="899" t="s">
        <v>58</v>
      </c>
      <c r="AS26" s="900"/>
      <c r="AT26" s="900"/>
      <c r="AU26" s="900"/>
      <c r="AV26" s="900"/>
      <c r="AW26" s="900"/>
      <c r="AX26" s="900"/>
      <c r="AY26" s="900"/>
      <c r="AZ26" s="900"/>
      <c r="BA26" s="900"/>
      <c r="BB26" s="900"/>
      <c r="BC26" s="901"/>
      <c r="BD26" s="893"/>
      <c r="BE26" s="894"/>
      <c r="BF26" s="894"/>
      <c r="BG26" s="894"/>
      <c r="BH26" s="894"/>
      <c r="BI26" s="894"/>
      <c r="BJ26" s="894"/>
      <c r="BK26" s="894"/>
      <c r="BL26" s="894"/>
      <c r="BM26" s="894"/>
      <c r="BN26" s="894"/>
      <c r="BO26" s="894"/>
      <c r="BP26" s="894"/>
      <c r="BQ26" s="894"/>
      <c r="BR26" s="894"/>
      <c r="BS26" s="894"/>
      <c r="BT26" s="894"/>
      <c r="BU26" s="894"/>
      <c r="BV26" s="894"/>
      <c r="BW26" s="894"/>
      <c r="BX26" s="894"/>
      <c r="BY26" s="894"/>
      <c r="BZ26" s="894"/>
      <c r="CA26" s="895"/>
      <c r="CB26" s="1"/>
      <c r="CC26" s="70"/>
      <c r="CD26" s="1"/>
      <c r="CE26" s="1"/>
      <c r="CF26" s="1"/>
      <c r="CG26" s="3"/>
    </row>
    <row r="27" spans="3:85" ht="20.100000000000001" customHeight="1" thickBot="1" x14ac:dyDescent="0.3">
      <c r="C27" s="2"/>
      <c r="D27" s="953"/>
      <c r="E27" s="883"/>
      <c r="F27" s="884"/>
      <c r="G27" s="884"/>
      <c r="H27" s="884"/>
      <c r="I27" s="884"/>
      <c r="J27" s="884"/>
      <c r="K27" s="884"/>
      <c r="L27" s="884"/>
      <c r="M27" s="884"/>
      <c r="N27" s="884"/>
      <c r="O27" s="884"/>
      <c r="P27" s="884"/>
      <c r="Q27" s="884"/>
      <c r="R27" s="884"/>
      <c r="S27" s="884"/>
      <c r="T27" s="884"/>
      <c r="U27" s="884"/>
      <c r="V27" s="884"/>
      <c r="W27" s="884"/>
      <c r="X27" s="884"/>
      <c r="Y27" s="884"/>
      <c r="Z27" s="884"/>
      <c r="AA27" s="884"/>
      <c r="AB27" s="884"/>
      <c r="AC27" s="885"/>
      <c r="AD27" s="883"/>
      <c r="AE27" s="884"/>
      <c r="AF27" s="884"/>
      <c r="AG27" s="884"/>
      <c r="AH27" s="884"/>
      <c r="AI27" s="884"/>
      <c r="AJ27" s="884"/>
      <c r="AK27" s="885"/>
      <c r="AL27" s="867"/>
      <c r="AM27" s="868"/>
      <c r="AN27" s="869"/>
      <c r="AO27" s="867"/>
      <c r="AP27" s="868"/>
      <c r="AQ27" s="869"/>
      <c r="AR27" s="908" t="s">
        <v>59</v>
      </c>
      <c r="AS27" s="909"/>
      <c r="AT27" s="910"/>
      <c r="AU27" s="899" t="s">
        <v>60</v>
      </c>
      <c r="AV27" s="900"/>
      <c r="AW27" s="900"/>
      <c r="AX27" s="900"/>
      <c r="AY27" s="900"/>
      <c r="AZ27" s="900"/>
      <c r="BA27" s="900"/>
      <c r="BB27" s="900"/>
      <c r="BC27" s="901"/>
      <c r="BD27" s="616" t="s">
        <v>61</v>
      </c>
      <c r="BE27" s="617"/>
      <c r="BF27" s="617"/>
      <c r="BG27" s="617"/>
      <c r="BH27" s="617"/>
      <c r="BI27" s="618"/>
      <c r="BJ27" s="616" t="s">
        <v>62</v>
      </c>
      <c r="BK27" s="617"/>
      <c r="BL27" s="617"/>
      <c r="BM27" s="617"/>
      <c r="BN27" s="617"/>
      <c r="BO27" s="618"/>
      <c r="BP27" s="616" t="s">
        <v>63</v>
      </c>
      <c r="BQ27" s="617"/>
      <c r="BR27" s="617"/>
      <c r="BS27" s="617"/>
      <c r="BT27" s="617"/>
      <c r="BU27" s="618"/>
      <c r="BV27" s="652" t="s">
        <v>64</v>
      </c>
      <c r="BW27" s="653"/>
      <c r="BX27" s="653"/>
      <c r="BY27" s="653"/>
      <c r="BZ27" s="653"/>
      <c r="CA27" s="654"/>
      <c r="CB27" s="1"/>
      <c r="CC27" s="70"/>
      <c r="CD27" s="1"/>
      <c r="CE27" s="1"/>
      <c r="CF27" s="1"/>
      <c r="CG27" s="3"/>
    </row>
    <row r="28" spans="3:85" ht="48.75" customHeight="1" thickBot="1" x14ac:dyDescent="0.3">
      <c r="C28" s="2"/>
      <c r="D28" s="953"/>
      <c r="E28" s="883"/>
      <c r="F28" s="884"/>
      <c r="G28" s="884"/>
      <c r="H28" s="884"/>
      <c r="I28" s="884"/>
      <c r="J28" s="884"/>
      <c r="K28" s="884"/>
      <c r="L28" s="884"/>
      <c r="M28" s="884"/>
      <c r="N28" s="884"/>
      <c r="O28" s="884"/>
      <c r="P28" s="884"/>
      <c r="Q28" s="884"/>
      <c r="R28" s="884"/>
      <c r="S28" s="884"/>
      <c r="T28" s="884"/>
      <c r="U28" s="884"/>
      <c r="V28" s="884"/>
      <c r="W28" s="884"/>
      <c r="X28" s="884"/>
      <c r="Y28" s="884"/>
      <c r="Z28" s="884"/>
      <c r="AA28" s="884"/>
      <c r="AB28" s="884"/>
      <c r="AC28" s="885"/>
      <c r="AD28" s="883"/>
      <c r="AE28" s="884"/>
      <c r="AF28" s="884"/>
      <c r="AG28" s="884"/>
      <c r="AH28" s="884"/>
      <c r="AI28" s="884"/>
      <c r="AJ28" s="884"/>
      <c r="AK28" s="885"/>
      <c r="AL28" s="867"/>
      <c r="AM28" s="868"/>
      <c r="AN28" s="869"/>
      <c r="AO28" s="867"/>
      <c r="AP28" s="868"/>
      <c r="AQ28" s="869"/>
      <c r="AR28" s="911"/>
      <c r="AS28" s="912"/>
      <c r="AT28" s="913"/>
      <c r="AU28" s="864" t="s">
        <v>65</v>
      </c>
      <c r="AV28" s="865"/>
      <c r="AW28" s="866"/>
      <c r="AX28" s="864" t="s">
        <v>66</v>
      </c>
      <c r="AY28" s="865"/>
      <c r="AZ28" s="866"/>
      <c r="BA28" s="864" t="s">
        <v>67</v>
      </c>
      <c r="BB28" s="865"/>
      <c r="BC28" s="866"/>
      <c r="BD28" s="896" t="s">
        <v>23</v>
      </c>
      <c r="BE28" s="897"/>
      <c r="BF28" s="898"/>
      <c r="BG28" s="896" t="s">
        <v>24</v>
      </c>
      <c r="BH28" s="897"/>
      <c r="BI28" s="898"/>
      <c r="BJ28" s="896" t="s">
        <v>68</v>
      </c>
      <c r="BK28" s="897"/>
      <c r="BL28" s="898"/>
      <c r="BM28" s="896" t="s">
        <v>69</v>
      </c>
      <c r="BN28" s="897"/>
      <c r="BO28" s="898"/>
      <c r="BP28" s="896" t="s">
        <v>70</v>
      </c>
      <c r="BQ28" s="897"/>
      <c r="BR28" s="898"/>
      <c r="BS28" s="896" t="s">
        <v>71</v>
      </c>
      <c r="BT28" s="897"/>
      <c r="BU28" s="898"/>
      <c r="BV28" s="569" t="s">
        <v>72</v>
      </c>
      <c r="BW28" s="570"/>
      <c r="BX28" s="571"/>
      <c r="BY28" s="569" t="s">
        <v>73</v>
      </c>
      <c r="BZ28" s="570"/>
      <c r="CA28" s="571"/>
      <c r="CB28" s="1"/>
      <c r="CC28" s="70"/>
      <c r="CD28" s="1"/>
      <c r="CE28" s="1"/>
      <c r="CF28" s="1"/>
      <c r="CG28" s="3"/>
    </row>
    <row r="29" spans="3:85" ht="123.95" customHeight="1" thickBot="1" x14ac:dyDescent="0.3">
      <c r="C29" s="2"/>
      <c r="D29" s="954"/>
      <c r="E29" s="886"/>
      <c r="F29" s="887"/>
      <c r="G29" s="887"/>
      <c r="H29" s="887"/>
      <c r="I29" s="887"/>
      <c r="J29" s="887"/>
      <c r="K29" s="887"/>
      <c r="L29" s="887"/>
      <c r="M29" s="887"/>
      <c r="N29" s="887"/>
      <c r="O29" s="887"/>
      <c r="P29" s="887"/>
      <c r="Q29" s="887"/>
      <c r="R29" s="887"/>
      <c r="S29" s="887"/>
      <c r="T29" s="887"/>
      <c r="U29" s="887"/>
      <c r="V29" s="887"/>
      <c r="W29" s="887"/>
      <c r="X29" s="887"/>
      <c r="Y29" s="887"/>
      <c r="Z29" s="887"/>
      <c r="AA29" s="887"/>
      <c r="AB29" s="887"/>
      <c r="AC29" s="888"/>
      <c r="AD29" s="886"/>
      <c r="AE29" s="887"/>
      <c r="AF29" s="887"/>
      <c r="AG29" s="887"/>
      <c r="AH29" s="887"/>
      <c r="AI29" s="887"/>
      <c r="AJ29" s="887"/>
      <c r="AK29" s="888"/>
      <c r="AL29" s="870"/>
      <c r="AM29" s="871"/>
      <c r="AN29" s="872"/>
      <c r="AO29" s="870"/>
      <c r="AP29" s="871"/>
      <c r="AQ29" s="872"/>
      <c r="AR29" s="914"/>
      <c r="AS29" s="915"/>
      <c r="AT29" s="916"/>
      <c r="AU29" s="870"/>
      <c r="AV29" s="871"/>
      <c r="AW29" s="872"/>
      <c r="AX29" s="870"/>
      <c r="AY29" s="871"/>
      <c r="AZ29" s="872"/>
      <c r="BA29" s="870"/>
      <c r="BB29" s="871"/>
      <c r="BC29" s="872"/>
      <c r="BD29" s="905" t="s">
        <v>74</v>
      </c>
      <c r="BE29" s="906"/>
      <c r="BF29" s="907"/>
      <c r="BG29" s="905" t="s">
        <v>75</v>
      </c>
      <c r="BH29" s="906"/>
      <c r="BI29" s="907"/>
      <c r="BJ29" s="905" t="s">
        <v>74</v>
      </c>
      <c r="BK29" s="906"/>
      <c r="BL29" s="907"/>
      <c r="BM29" s="905" t="s">
        <v>76</v>
      </c>
      <c r="BN29" s="906"/>
      <c r="BO29" s="907"/>
      <c r="BP29" s="880" t="s">
        <v>77</v>
      </c>
      <c r="BQ29" s="881"/>
      <c r="BR29" s="882"/>
      <c r="BS29" s="880" t="s">
        <v>78</v>
      </c>
      <c r="BT29" s="881"/>
      <c r="BU29" s="882"/>
      <c r="BV29" s="880" t="s">
        <v>77</v>
      </c>
      <c r="BW29" s="881"/>
      <c r="BX29" s="882"/>
      <c r="BY29" s="880" t="s">
        <v>79</v>
      </c>
      <c r="BZ29" s="881"/>
      <c r="CA29" s="882"/>
      <c r="CB29" s="1"/>
      <c r="CC29" s="70"/>
      <c r="CD29" s="1"/>
      <c r="CE29" s="1"/>
      <c r="CF29" s="1"/>
      <c r="CG29" s="3"/>
    </row>
    <row r="30" spans="3:85" ht="27.75" thickTop="1" thickBot="1" x14ac:dyDescent="0.45">
      <c r="C30" s="2"/>
      <c r="D30" s="71"/>
      <c r="E30" s="889" t="s">
        <v>80</v>
      </c>
      <c r="F30" s="889"/>
      <c r="G30" s="889"/>
      <c r="H30" s="889"/>
      <c r="I30" s="889"/>
      <c r="J30" s="889"/>
      <c r="K30" s="889"/>
      <c r="L30" s="889"/>
      <c r="M30" s="889"/>
      <c r="N30" s="889"/>
      <c r="O30" s="889"/>
      <c r="P30" s="889"/>
      <c r="Q30" s="889"/>
      <c r="R30" s="889"/>
      <c r="S30" s="889"/>
      <c r="T30" s="889"/>
      <c r="U30" s="889"/>
      <c r="V30" s="889"/>
      <c r="W30" s="889"/>
      <c r="X30" s="889"/>
      <c r="Y30" s="889"/>
      <c r="Z30" s="889"/>
      <c r="AA30" s="889"/>
      <c r="AB30" s="889"/>
      <c r="AC30" s="889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3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4"/>
      <c r="CB30" s="1"/>
      <c r="CC30" s="70"/>
      <c r="CD30" s="1"/>
      <c r="CE30" s="1"/>
      <c r="CF30" s="1"/>
      <c r="CG30" s="3"/>
    </row>
    <row r="31" spans="3:85" ht="15.75" customHeight="1" x14ac:dyDescent="0.25">
      <c r="C31" s="2"/>
      <c r="D31" s="75" t="s">
        <v>81</v>
      </c>
      <c r="E31" s="876" t="s">
        <v>82</v>
      </c>
      <c r="F31" s="877"/>
      <c r="G31" s="877"/>
      <c r="H31" s="877"/>
      <c r="I31" s="877"/>
      <c r="J31" s="877"/>
      <c r="K31" s="877"/>
      <c r="L31" s="877"/>
      <c r="M31" s="877"/>
      <c r="N31" s="877"/>
      <c r="O31" s="877"/>
      <c r="P31" s="877"/>
      <c r="Q31" s="877"/>
      <c r="R31" s="877"/>
      <c r="S31" s="877"/>
      <c r="T31" s="877"/>
      <c r="U31" s="877"/>
      <c r="V31" s="877"/>
      <c r="W31" s="877"/>
      <c r="X31" s="877"/>
      <c r="Y31" s="877"/>
      <c r="Z31" s="877"/>
      <c r="AA31" s="877"/>
      <c r="AB31" s="877"/>
      <c r="AC31" s="877"/>
      <c r="AD31" s="877"/>
      <c r="AE31" s="877"/>
      <c r="AF31" s="877"/>
      <c r="AG31" s="877"/>
      <c r="AH31" s="877"/>
      <c r="AI31" s="877"/>
      <c r="AJ31" s="877"/>
      <c r="AK31" s="877"/>
      <c r="AL31" s="877"/>
      <c r="AM31" s="877"/>
      <c r="AN31" s="877"/>
      <c r="AO31" s="877"/>
      <c r="AP31" s="877"/>
      <c r="AQ31" s="877"/>
      <c r="AR31" s="877"/>
      <c r="AS31" s="877"/>
      <c r="AT31" s="877"/>
      <c r="AU31" s="877"/>
      <c r="AV31" s="877"/>
      <c r="AW31" s="877"/>
      <c r="AX31" s="877"/>
      <c r="AY31" s="877"/>
      <c r="AZ31" s="877"/>
      <c r="BA31" s="877"/>
      <c r="BB31" s="877"/>
      <c r="BC31" s="877"/>
      <c r="BD31" s="877"/>
      <c r="BE31" s="877"/>
      <c r="BF31" s="877"/>
      <c r="BG31" s="877"/>
      <c r="BH31" s="877"/>
      <c r="BI31" s="877"/>
      <c r="BJ31" s="877"/>
      <c r="BK31" s="877"/>
      <c r="BL31" s="877"/>
      <c r="BM31" s="877"/>
      <c r="BN31" s="877"/>
      <c r="BO31" s="877"/>
      <c r="BP31" s="877"/>
      <c r="BQ31" s="877"/>
      <c r="BR31" s="877"/>
      <c r="BS31" s="877"/>
      <c r="BT31" s="877"/>
      <c r="BU31" s="877"/>
      <c r="BV31" s="877"/>
      <c r="BW31" s="877"/>
      <c r="BX31" s="877"/>
      <c r="BY31" s="877"/>
      <c r="BZ31" s="877"/>
      <c r="CA31" s="878"/>
      <c r="CB31" s="1"/>
      <c r="CC31" s="76"/>
      <c r="CD31" s="1"/>
      <c r="CE31" s="1"/>
      <c r="CF31" s="1"/>
      <c r="CG31" s="3"/>
    </row>
    <row r="32" spans="3:85" ht="15" customHeight="1" x14ac:dyDescent="0.25">
      <c r="C32" s="2"/>
      <c r="D32" s="77" t="s">
        <v>83</v>
      </c>
      <c r="E32" s="847" t="s">
        <v>84</v>
      </c>
      <c r="F32" s="848"/>
      <c r="G32" s="848"/>
      <c r="H32" s="848"/>
      <c r="I32" s="848"/>
      <c r="J32" s="848"/>
      <c r="K32" s="848"/>
      <c r="L32" s="848"/>
      <c r="M32" s="848"/>
      <c r="N32" s="848"/>
      <c r="O32" s="848"/>
      <c r="P32" s="848"/>
      <c r="Q32" s="848"/>
      <c r="R32" s="848"/>
      <c r="S32" s="848"/>
      <c r="T32" s="848"/>
      <c r="U32" s="848"/>
      <c r="V32" s="848"/>
      <c r="W32" s="848"/>
      <c r="X32" s="848"/>
      <c r="Y32" s="848"/>
      <c r="Z32" s="848"/>
      <c r="AA32" s="848"/>
      <c r="AB32" s="848"/>
      <c r="AC32" s="849"/>
      <c r="AD32" s="78"/>
      <c r="AE32" s="79"/>
      <c r="AF32" s="79"/>
      <c r="AG32" s="79"/>
      <c r="AH32" s="79"/>
      <c r="AI32" s="79"/>
      <c r="AJ32" s="79"/>
      <c r="AK32" s="80"/>
      <c r="AL32" s="732">
        <f>SUM(AL33:AN44)</f>
        <v>1686</v>
      </c>
      <c r="AM32" s="733"/>
      <c r="AN32" s="734"/>
      <c r="AO32" s="732">
        <f t="shared" ref="AO32" si="8">SUM(AO33:AQ44)</f>
        <v>562</v>
      </c>
      <c r="AP32" s="733"/>
      <c r="AQ32" s="734"/>
      <c r="AR32" s="732">
        <f t="shared" ref="AR32" si="9">SUM(AR33:AT44)</f>
        <v>1124</v>
      </c>
      <c r="AS32" s="733"/>
      <c r="AT32" s="734"/>
      <c r="AU32" s="875">
        <f t="shared" ref="AU32" si="10">SUM(AU33:AW44)</f>
        <v>514</v>
      </c>
      <c r="AV32" s="614"/>
      <c r="AW32" s="879"/>
      <c r="AX32" s="920">
        <f t="shared" ref="AX32" si="11">SUM(AX33:AZ44)</f>
        <v>610</v>
      </c>
      <c r="AY32" s="614"/>
      <c r="AZ32" s="921"/>
      <c r="BA32" s="733"/>
      <c r="BB32" s="733"/>
      <c r="BC32" s="734"/>
      <c r="BD32" s="875">
        <f>SUM(BD33:BF44)</f>
        <v>478</v>
      </c>
      <c r="BE32" s="614"/>
      <c r="BF32" s="614"/>
      <c r="BG32" s="614">
        <f t="shared" ref="BG32" si="12">SUM(BG33:BI44)</f>
        <v>616</v>
      </c>
      <c r="BH32" s="614"/>
      <c r="BI32" s="615"/>
      <c r="BJ32" s="875">
        <f>SUM(BJ33:BL44)</f>
        <v>30</v>
      </c>
      <c r="BK32" s="614"/>
      <c r="BL32" s="614"/>
      <c r="BM32" s="614">
        <f>SUM(BM33:BO44)</f>
        <v>0</v>
      </c>
      <c r="BN32" s="614"/>
      <c r="BO32" s="615"/>
      <c r="BP32" s="902"/>
      <c r="BQ32" s="903"/>
      <c r="BR32" s="903"/>
      <c r="BS32" s="903"/>
      <c r="BT32" s="903"/>
      <c r="BU32" s="904"/>
      <c r="BV32" s="902"/>
      <c r="BW32" s="903"/>
      <c r="BX32" s="903"/>
      <c r="BY32" s="903"/>
      <c r="BZ32" s="903"/>
      <c r="CA32" s="904"/>
      <c r="CB32" s="1"/>
      <c r="CC32" s="76"/>
      <c r="CD32" s="1"/>
      <c r="CE32" s="1"/>
      <c r="CF32" s="1"/>
      <c r="CG32" s="3"/>
    </row>
    <row r="33" spans="3:85" ht="15" customHeight="1" x14ac:dyDescent="0.25">
      <c r="C33" s="2"/>
      <c r="D33" s="967" t="s">
        <v>85</v>
      </c>
      <c r="E33" s="472" t="s">
        <v>86</v>
      </c>
      <c r="F33" s="473"/>
      <c r="G33" s="473"/>
      <c r="H33" s="473"/>
      <c r="I33" s="473"/>
      <c r="J33" s="473"/>
      <c r="K33" s="473"/>
      <c r="L33" s="473"/>
      <c r="M33" s="473"/>
      <c r="N33" s="473"/>
      <c r="O33" s="473"/>
      <c r="P33" s="473"/>
      <c r="Q33" s="473"/>
      <c r="R33" s="473"/>
      <c r="S33" s="473"/>
      <c r="T33" s="473"/>
      <c r="U33" s="473"/>
      <c r="V33" s="473"/>
      <c r="W33" s="473"/>
      <c r="X33" s="473"/>
      <c r="Y33" s="473"/>
      <c r="Z33" s="473"/>
      <c r="AA33" s="473"/>
      <c r="AB33" s="473"/>
      <c r="AC33" s="474"/>
      <c r="AD33" s="110" t="s">
        <v>87</v>
      </c>
      <c r="AE33" s="89" t="s">
        <v>30</v>
      </c>
      <c r="AF33" s="83" t="s">
        <v>87</v>
      </c>
      <c r="AG33" s="84" t="s">
        <v>87</v>
      </c>
      <c r="AH33" s="83" t="s">
        <v>87</v>
      </c>
      <c r="AI33" s="84" t="s">
        <v>87</v>
      </c>
      <c r="AJ33" s="85" t="s">
        <v>87</v>
      </c>
      <c r="AK33" s="84" t="s">
        <v>87</v>
      </c>
      <c r="AL33" s="477">
        <f>AO33+AR33</f>
        <v>117</v>
      </c>
      <c r="AM33" s="360"/>
      <c r="AN33" s="360"/>
      <c r="AO33" s="477">
        <f>AR33/2</f>
        <v>39</v>
      </c>
      <c r="AP33" s="360"/>
      <c r="AQ33" s="479"/>
      <c r="AR33" s="374">
        <f>SUM(BD33:CA33)</f>
        <v>78</v>
      </c>
      <c r="AS33" s="374"/>
      <c r="AT33" s="382"/>
      <c r="AU33" s="481">
        <f>AR33-AX33</f>
        <v>24</v>
      </c>
      <c r="AV33" s="482"/>
      <c r="AW33" s="483"/>
      <c r="AX33" s="522">
        <v>54</v>
      </c>
      <c r="AY33" s="523"/>
      <c r="AZ33" s="524"/>
      <c r="BA33" s="360"/>
      <c r="BB33" s="360"/>
      <c r="BC33" s="479"/>
      <c r="BD33" s="480">
        <v>34</v>
      </c>
      <c r="BE33" s="475"/>
      <c r="BF33" s="475"/>
      <c r="BG33" s="475">
        <v>44</v>
      </c>
      <c r="BH33" s="475"/>
      <c r="BI33" s="476"/>
      <c r="BJ33" s="480"/>
      <c r="BK33" s="475"/>
      <c r="BL33" s="475"/>
      <c r="BM33" s="475"/>
      <c r="BN33" s="475"/>
      <c r="BO33" s="476"/>
      <c r="BP33" s="477"/>
      <c r="BQ33" s="360"/>
      <c r="BR33" s="489"/>
      <c r="BS33" s="568"/>
      <c r="BT33" s="360"/>
      <c r="BU33" s="479"/>
      <c r="BV33" s="477"/>
      <c r="BW33" s="360"/>
      <c r="BX33" s="489"/>
      <c r="BY33" s="568"/>
      <c r="BZ33" s="360"/>
      <c r="CA33" s="479"/>
      <c r="CB33" s="1"/>
      <c r="CC33" s="1"/>
      <c r="CD33" s="1"/>
      <c r="CE33" s="1"/>
      <c r="CF33" s="1"/>
      <c r="CG33" s="3"/>
    </row>
    <row r="34" spans="3:85" ht="15" customHeight="1" x14ac:dyDescent="0.25">
      <c r="C34" s="2"/>
      <c r="D34" s="968"/>
      <c r="E34" s="472" t="s">
        <v>88</v>
      </c>
      <c r="F34" s="473"/>
      <c r="G34" s="473"/>
      <c r="H34" s="473"/>
      <c r="I34" s="473"/>
      <c r="J34" s="473"/>
      <c r="K34" s="473"/>
      <c r="L34" s="473"/>
      <c r="M34" s="473"/>
      <c r="N34" s="473"/>
      <c r="O34" s="473"/>
      <c r="P34" s="473"/>
      <c r="Q34" s="473"/>
      <c r="R34" s="473"/>
      <c r="S34" s="473"/>
      <c r="T34" s="473"/>
      <c r="U34" s="473"/>
      <c r="V34" s="473"/>
      <c r="W34" s="473"/>
      <c r="X34" s="473"/>
      <c r="Y34" s="473"/>
      <c r="Z34" s="473"/>
      <c r="AA34" s="473"/>
      <c r="AB34" s="473"/>
      <c r="AC34" s="474"/>
      <c r="AD34" s="110" t="s">
        <v>87</v>
      </c>
      <c r="AE34" s="103" t="s">
        <v>30</v>
      </c>
      <c r="AF34" s="83" t="s">
        <v>87</v>
      </c>
      <c r="AG34" s="84" t="s">
        <v>87</v>
      </c>
      <c r="AH34" s="83" t="s">
        <v>87</v>
      </c>
      <c r="AI34" s="84" t="s">
        <v>87</v>
      </c>
      <c r="AJ34" s="85" t="s">
        <v>87</v>
      </c>
      <c r="AK34" s="84" t="s">
        <v>87</v>
      </c>
      <c r="AL34" s="477">
        <f t="shared" ref="AL34:AL44" si="13">AO34+AR34</f>
        <v>175</v>
      </c>
      <c r="AM34" s="360"/>
      <c r="AN34" s="360"/>
      <c r="AO34" s="477">
        <v>58</v>
      </c>
      <c r="AP34" s="360"/>
      <c r="AQ34" s="479"/>
      <c r="AR34" s="374">
        <f t="shared" ref="AR34:AR44" si="14">SUM(BD34:CA34)</f>
        <v>117</v>
      </c>
      <c r="AS34" s="374"/>
      <c r="AT34" s="382"/>
      <c r="AU34" s="481">
        <f t="shared" ref="AU34:AU44" si="15">AR34-AX34</f>
        <v>51</v>
      </c>
      <c r="AV34" s="482"/>
      <c r="AW34" s="483"/>
      <c r="AX34" s="522">
        <v>66</v>
      </c>
      <c r="AY34" s="523"/>
      <c r="AZ34" s="524"/>
      <c r="BA34" s="360"/>
      <c r="BB34" s="360"/>
      <c r="BC34" s="479"/>
      <c r="BD34" s="480">
        <v>51</v>
      </c>
      <c r="BE34" s="475"/>
      <c r="BF34" s="475"/>
      <c r="BG34" s="475">
        <v>66</v>
      </c>
      <c r="BH34" s="475"/>
      <c r="BI34" s="476"/>
      <c r="BJ34" s="480"/>
      <c r="BK34" s="475"/>
      <c r="BL34" s="475"/>
      <c r="BM34" s="475"/>
      <c r="BN34" s="475"/>
      <c r="BO34" s="476"/>
      <c r="BP34" s="477"/>
      <c r="BQ34" s="360"/>
      <c r="BR34" s="489"/>
      <c r="BS34" s="568"/>
      <c r="BT34" s="360"/>
      <c r="BU34" s="479"/>
      <c r="BV34" s="477"/>
      <c r="BW34" s="360"/>
      <c r="BX34" s="489"/>
      <c r="BY34" s="568"/>
      <c r="BZ34" s="360"/>
      <c r="CA34" s="479"/>
      <c r="CB34" s="1"/>
      <c r="CC34" s="1"/>
      <c r="CD34" s="1"/>
      <c r="CE34" s="1"/>
      <c r="CF34" s="1"/>
      <c r="CG34" s="3"/>
    </row>
    <row r="35" spans="3:85" ht="15" customHeight="1" x14ac:dyDescent="0.25">
      <c r="C35" s="2"/>
      <c r="D35" s="104" t="s">
        <v>89</v>
      </c>
      <c r="E35" s="472" t="s">
        <v>90</v>
      </c>
      <c r="F35" s="473"/>
      <c r="G35" s="473"/>
      <c r="H35" s="473"/>
      <c r="I35" s="473"/>
      <c r="J35" s="473"/>
      <c r="K35" s="473"/>
      <c r="L35" s="473"/>
      <c r="M35" s="473"/>
      <c r="N35" s="473"/>
      <c r="O35" s="473"/>
      <c r="P35" s="473"/>
      <c r="Q35" s="473"/>
      <c r="R35" s="473"/>
      <c r="S35" s="473"/>
      <c r="T35" s="473"/>
      <c r="U35" s="473"/>
      <c r="V35" s="473"/>
      <c r="W35" s="473"/>
      <c r="X35" s="473"/>
      <c r="Y35" s="473"/>
      <c r="Z35" s="473"/>
      <c r="AA35" s="473"/>
      <c r="AB35" s="473"/>
      <c r="AC35" s="474"/>
      <c r="AD35" s="110" t="s">
        <v>87</v>
      </c>
      <c r="AE35" s="82" t="s">
        <v>93</v>
      </c>
      <c r="AF35" s="83" t="s">
        <v>87</v>
      </c>
      <c r="AG35" s="84" t="s">
        <v>87</v>
      </c>
      <c r="AH35" s="83" t="s">
        <v>87</v>
      </c>
      <c r="AI35" s="84" t="s">
        <v>87</v>
      </c>
      <c r="AJ35" s="85" t="s">
        <v>87</v>
      </c>
      <c r="AK35" s="84" t="s">
        <v>87</v>
      </c>
      <c r="AL35" s="477">
        <f t="shared" si="13"/>
        <v>175</v>
      </c>
      <c r="AM35" s="360"/>
      <c r="AN35" s="360"/>
      <c r="AO35" s="477">
        <v>58</v>
      </c>
      <c r="AP35" s="360"/>
      <c r="AQ35" s="479"/>
      <c r="AR35" s="374">
        <f t="shared" si="14"/>
        <v>117</v>
      </c>
      <c r="AS35" s="374"/>
      <c r="AT35" s="382"/>
      <c r="AU35" s="481">
        <f t="shared" si="15"/>
        <v>0</v>
      </c>
      <c r="AV35" s="482"/>
      <c r="AW35" s="483"/>
      <c r="AX35" s="522">
        <v>117</v>
      </c>
      <c r="AY35" s="523"/>
      <c r="AZ35" s="524"/>
      <c r="BA35" s="360"/>
      <c r="BB35" s="360"/>
      <c r="BC35" s="479"/>
      <c r="BD35" s="480">
        <v>51</v>
      </c>
      <c r="BE35" s="475"/>
      <c r="BF35" s="475"/>
      <c r="BG35" s="475">
        <v>66</v>
      </c>
      <c r="BH35" s="475"/>
      <c r="BI35" s="476"/>
      <c r="BJ35" s="480"/>
      <c r="BK35" s="475"/>
      <c r="BL35" s="475"/>
      <c r="BM35" s="475"/>
      <c r="BN35" s="475"/>
      <c r="BO35" s="476"/>
      <c r="BP35" s="477"/>
      <c r="BQ35" s="360"/>
      <c r="BR35" s="489"/>
      <c r="BS35" s="568"/>
      <c r="BT35" s="360"/>
      <c r="BU35" s="479"/>
      <c r="BV35" s="477"/>
      <c r="BW35" s="360"/>
      <c r="BX35" s="489"/>
      <c r="BY35" s="568"/>
      <c r="BZ35" s="360"/>
      <c r="CA35" s="479"/>
      <c r="CB35" s="1"/>
      <c r="CC35" s="1"/>
      <c r="CD35" s="1"/>
      <c r="CE35" s="1"/>
      <c r="CF35" s="1"/>
      <c r="CG35" s="3"/>
    </row>
    <row r="36" spans="3:85" ht="15" customHeight="1" x14ac:dyDescent="0.25">
      <c r="C36" s="2"/>
      <c r="D36" s="104" t="s">
        <v>91</v>
      </c>
      <c r="E36" s="472" t="s">
        <v>92</v>
      </c>
      <c r="F36" s="473"/>
      <c r="G36" s="473"/>
      <c r="H36" s="473"/>
      <c r="I36" s="473"/>
      <c r="J36" s="473"/>
      <c r="K36" s="473"/>
      <c r="L36" s="473"/>
      <c r="M36" s="473"/>
      <c r="N36" s="473"/>
      <c r="O36" s="473"/>
      <c r="P36" s="473"/>
      <c r="Q36" s="473"/>
      <c r="R36" s="473"/>
      <c r="S36" s="473"/>
      <c r="T36" s="473"/>
      <c r="U36" s="473"/>
      <c r="V36" s="473"/>
      <c r="W36" s="473"/>
      <c r="X36" s="473"/>
      <c r="Y36" s="473"/>
      <c r="Z36" s="473"/>
      <c r="AA36" s="473"/>
      <c r="AB36" s="473"/>
      <c r="AC36" s="474"/>
      <c r="AD36" s="105" t="s">
        <v>87</v>
      </c>
      <c r="AE36" s="82" t="s">
        <v>30</v>
      </c>
      <c r="AF36" s="83" t="s">
        <v>87</v>
      </c>
      <c r="AG36" s="84" t="s">
        <v>87</v>
      </c>
      <c r="AH36" s="83" t="s">
        <v>87</v>
      </c>
      <c r="AI36" s="84" t="s">
        <v>87</v>
      </c>
      <c r="AJ36" s="85" t="s">
        <v>87</v>
      </c>
      <c r="AK36" s="84" t="s">
        <v>87</v>
      </c>
      <c r="AL36" s="477">
        <f t="shared" si="13"/>
        <v>234</v>
      </c>
      <c r="AM36" s="360"/>
      <c r="AN36" s="360"/>
      <c r="AO36" s="477">
        <f t="shared" ref="AO36:AO43" si="16">AR36/2</f>
        <v>78</v>
      </c>
      <c r="AP36" s="360"/>
      <c r="AQ36" s="479"/>
      <c r="AR36" s="374">
        <f t="shared" si="14"/>
        <v>156</v>
      </c>
      <c r="AS36" s="374"/>
      <c r="AT36" s="382"/>
      <c r="AU36" s="481">
        <f t="shared" si="15"/>
        <v>62</v>
      </c>
      <c r="AV36" s="482"/>
      <c r="AW36" s="483"/>
      <c r="AX36" s="522">
        <v>94</v>
      </c>
      <c r="AY36" s="523"/>
      <c r="AZ36" s="524"/>
      <c r="BA36" s="360"/>
      <c r="BB36" s="360"/>
      <c r="BC36" s="479"/>
      <c r="BD36" s="480">
        <v>68</v>
      </c>
      <c r="BE36" s="475"/>
      <c r="BF36" s="475"/>
      <c r="BG36" s="475">
        <v>88</v>
      </c>
      <c r="BH36" s="475"/>
      <c r="BI36" s="476"/>
      <c r="BJ36" s="873"/>
      <c r="BK36" s="874"/>
      <c r="BL36" s="874"/>
      <c r="BM36" s="874"/>
      <c r="BN36" s="874"/>
      <c r="BO36" s="922"/>
      <c r="BP36" s="477"/>
      <c r="BQ36" s="360"/>
      <c r="BR36" s="489"/>
      <c r="BS36" s="568"/>
      <c r="BT36" s="360"/>
      <c r="BU36" s="479"/>
      <c r="BV36" s="477"/>
      <c r="BW36" s="360"/>
      <c r="BX36" s="489"/>
      <c r="BY36" s="568"/>
      <c r="BZ36" s="360"/>
      <c r="CA36" s="479"/>
      <c r="CB36" s="1"/>
      <c r="CC36" s="1"/>
      <c r="CD36" s="1"/>
      <c r="CE36" s="1"/>
      <c r="CF36" s="1"/>
      <c r="CG36" s="3"/>
    </row>
    <row r="37" spans="3:85" x14ac:dyDescent="0.25">
      <c r="C37" s="2"/>
      <c r="D37" s="81" t="s">
        <v>94</v>
      </c>
      <c r="E37" s="472" t="s">
        <v>95</v>
      </c>
      <c r="F37" s="473"/>
      <c r="G37" s="473"/>
      <c r="H37" s="473"/>
      <c r="I37" s="473"/>
      <c r="J37" s="473"/>
      <c r="K37" s="473"/>
      <c r="L37" s="473"/>
      <c r="M37" s="473"/>
      <c r="N37" s="473"/>
      <c r="O37" s="473"/>
      <c r="P37" s="473"/>
      <c r="Q37" s="473"/>
      <c r="R37" s="473"/>
      <c r="S37" s="473"/>
      <c r="T37" s="473"/>
      <c r="U37" s="473"/>
      <c r="V37" s="473"/>
      <c r="W37" s="473"/>
      <c r="X37" s="473"/>
      <c r="Y37" s="473"/>
      <c r="Z37" s="473"/>
      <c r="AA37" s="473"/>
      <c r="AB37" s="473"/>
      <c r="AC37" s="474"/>
      <c r="AD37" s="110" t="s">
        <v>87</v>
      </c>
      <c r="AE37" s="82" t="s">
        <v>93</v>
      </c>
      <c r="AF37" s="83" t="s">
        <v>87</v>
      </c>
      <c r="AG37" s="84" t="s">
        <v>87</v>
      </c>
      <c r="AH37" s="83" t="s">
        <v>87</v>
      </c>
      <c r="AI37" s="84" t="s">
        <v>87</v>
      </c>
      <c r="AJ37" s="85" t="s">
        <v>87</v>
      </c>
      <c r="AK37" s="84" t="s">
        <v>87</v>
      </c>
      <c r="AL37" s="477">
        <f t="shared" si="13"/>
        <v>176</v>
      </c>
      <c r="AM37" s="360"/>
      <c r="AN37" s="360"/>
      <c r="AO37" s="477">
        <v>59</v>
      </c>
      <c r="AP37" s="360"/>
      <c r="AQ37" s="479"/>
      <c r="AR37" s="374">
        <f t="shared" si="14"/>
        <v>117</v>
      </c>
      <c r="AS37" s="374"/>
      <c r="AT37" s="382"/>
      <c r="AU37" s="481">
        <f t="shared" si="15"/>
        <v>94</v>
      </c>
      <c r="AV37" s="482"/>
      <c r="AW37" s="483"/>
      <c r="AX37" s="522">
        <v>23</v>
      </c>
      <c r="AY37" s="523"/>
      <c r="AZ37" s="524"/>
      <c r="BA37" s="360"/>
      <c r="BB37" s="360"/>
      <c r="BC37" s="479"/>
      <c r="BD37" s="480">
        <v>51</v>
      </c>
      <c r="BE37" s="475"/>
      <c r="BF37" s="475"/>
      <c r="BG37" s="475">
        <v>66</v>
      </c>
      <c r="BH37" s="475"/>
      <c r="BI37" s="476"/>
      <c r="BJ37" s="480"/>
      <c r="BK37" s="475"/>
      <c r="BL37" s="475"/>
      <c r="BM37" s="475"/>
      <c r="BN37" s="475"/>
      <c r="BO37" s="476"/>
      <c r="BP37" s="477"/>
      <c r="BQ37" s="360"/>
      <c r="BR37" s="489"/>
      <c r="BS37" s="568"/>
      <c r="BT37" s="360"/>
      <c r="BU37" s="479"/>
      <c r="BV37" s="477"/>
      <c r="BW37" s="360"/>
      <c r="BX37" s="489"/>
      <c r="BY37" s="568"/>
      <c r="BZ37" s="360"/>
      <c r="CA37" s="479"/>
      <c r="CB37" s="1"/>
      <c r="CC37" s="1"/>
      <c r="CD37" s="1"/>
      <c r="CE37" s="1"/>
      <c r="CF37" s="1"/>
      <c r="CG37" s="3"/>
    </row>
    <row r="38" spans="3:85" ht="15" customHeight="1" x14ac:dyDescent="0.25">
      <c r="C38" s="2"/>
      <c r="D38" s="81" t="s">
        <v>96</v>
      </c>
      <c r="E38" s="472" t="s">
        <v>97</v>
      </c>
      <c r="F38" s="473"/>
      <c r="G38" s="473"/>
      <c r="H38" s="473"/>
      <c r="I38" s="473"/>
      <c r="J38" s="473"/>
      <c r="K38" s="473"/>
      <c r="L38" s="473"/>
      <c r="M38" s="473"/>
      <c r="N38" s="473"/>
      <c r="O38" s="473"/>
      <c r="P38" s="473"/>
      <c r="Q38" s="473"/>
      <c r="R38" s="473"/>
      <c r="S38" s="473"/>
      <c r="T38" s="473"/>
      <c r="U38" s="473"/>
      <c r="V38" s="473"/>
      <c r="W38" s="473"/>
      <c r="X38" s="473"/>
      <c r="Y38" s="473"/>
      <c r="Z38" s="473"/>
      <c r="AA38" s="473"/>
      <c r="AB38" s="473"/>
      <c r="AC38" s="474"/>
      <c r="AD38" s="110" t="s">
        <v>87</v>
      </c>
      <c r="AE38" s="106" t="s">
        <v>93</v>
      </c>
      <c r="AF38" s="83" t="s">
        <v>87</v>
      </c>
      <c r="AG38" s="84" t="s">
        <v>87</v>
      </c>
      <c r="AH38" s="83" t="s">
        <v>87</v>
      </c>
      <c r="AI38" s="84" t="s">
        <v>87</v>
      </c>
      <c r="AJ38" s="85" t="s">
        <v>87</v>
      </c>
      <c r="AK38" s="84" t="s">
        <v>87</v>
      </c>
      <c r="AL38" s="477">
        <f t="shared" si="13"/>
        <v>175</v>
      </c>
      <c r="AM38" s="360"/>
      <c r="AN38" s="360"/>
      <c r="AO38" s="477">
        <v>58</v>
      </c>
      <c r="AP38" s="360"/>
      <c r="AQ38" s="479"/>
      <c r="AR38" s="374">
        <f t="shared" si="14"/>
        <v>117</v>
      </c>
      <c r="AS38" s="374"/>
      <c r="AT38" s="382"/>
      <c r="AU38" s="481">
        <f t="shared" si="15"/>
        <v>0</v>
      </c>
      <c r="AV38" s="482"/>
      <c r="AW38" s="483"/>
      <c r="AX38" s="522">
        <v>117</v>
      </c>
      <c r="AY38" s="523"/>
      <c r="AZ38" s="524"/>
      <c r="BA38" s="360"/>
      <c r="BB38" s="360"/>
      <c r="BC38" s="479"/>
      <c r="BD38" s="480">
        <v>51</v>
      </c>
      <c r="BE38" s="475"/>
      <c r="BF38" s="475"/>
      <c r="BG38" s="475">
        <v>66</v>
      </c>
      <c r="BH38" s="475"/>
      <c r="BI38" s="476"/>
      <c r="BJ38" s="480"/>
      <c r="BK38" s="475"/>
      <c r="BL38" s="475"/>
      <c r="BM38" s="475"/>
      <c r="BN38" s="475"/>
      <c r="BO38" s="476"/>
      <c r="BP38" s="477"/>
      <c r="BQ38" s="360"/>
      <c r="BR38" s="489"/>
      <c r="BS38" s="568"/>
      <c r="BT38" s="360"/>
      <c r="BU38" s="479"/>
      <c r="BV38" s="477"/>
      <c r="BW38" s="360"/>
      <c r="BX38" s="489"/>
      <c r="BY38" s="568"/>
      <c r="BZ38" s="360"/>
      <c r="CA38" s="479"/>
      <c r="CB38" s="1"/>
      <c r="CC38" s="1"/>
      <c r="CD38" s="1"/>
      <c r="CE38" s="1"/>
      <c r="CF38" s="1"/>
      <c r="CG38" s="3"/>
    </row>
    <row r="39" spans="3:85" x14ac:dyDescent="0.25">
      <c r="C39" s="2"/>
      <c r="D39" s="81" t="s">
        <v>98</v>
      </c>
      <c r="E39" s="472" t="s">
        <v>99</v>
      </c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3"/>
      <c r="T39" s="473"/>
      <c r="U39" s="473"/>
      <c r="V39" s="473"/>
      <c r="W39" s="473"/>
      <c r="X39" s="473"/>
      <c r="Y39" s="473"/>
      <c r="Z39" s="473"/>
      <c r="AA39" s="473"/>
      <c r="AB39" s="473"/>
      <c r="AC39" s="474"/>
      <c r="AD39" s="88" t="s">
        <v>87</v>
      </c>
      <c r="AE39" s="82" t="s">
        <v>93</v>
      </c>
      <c r="AF39" s="83" t="s">
        <v>87</v>
      </c>
      <c r="AG39" s="84" t="s">
        <v>87</v>
      </c>
      <c r="AH39" s="83" t="s">
        <v>87</v>
      </c>
      <c r="AI39" s="84" t="s">
        <v>87</v>
      </c>
      <c r="AJ39" s="85" t="s">
        <v>87</v>
      </c>
      <c r="AK39" s="84" t="s">
        <v>87</v>
      </c>
      <c r="AL39" s="477">
        <f t="shared" si="13"/>
        <v>105</v>
      </c>
      <c r="AM39" s="360"/>
      <c r="AN39" s="360"/>
      <c r="AO39" s="477">
        <f t="shared" si="16"/>
        <v>35</v>
      </c>
      <c r="AP39" s="360"/>
      <c r="AQ39" s="479"/>
      <c r="AR39" s="374">
        <f t="shared" si="14"/>
        <v>70</v>
      </c>
      <c r="AS39" s="374"/>
      <c r="AT39" s="382"/>
      <c r="AU39" s="481">
        <f t="shared" si="15"/>
        <v>50</v>
      </c>
      <c r="AV39" s="482"/>
      <c r="AW39" s="483"/>
      <c r="AX39" s="522">
        <v>20</v>
      </c>
      <c r="AY39" s="523"/>
      <c r="AZ39" s="524"/>
      <c r="BA39" s="360"/>
      <c r="BB39" s="360"/>
      <c r="BC39" s="479"/>
      <c r="BD39" s="480">
        <v>34</v>
      </c>
      <c r="BE39" s="475"/>
      <c r="BF39" s="475"/>
      <c r="BG39" s="475">
        <v>36</v>
      </c>
      <c r="BH39" s="475"/>
      <c r="BI39" s="476"/>
      <c r="BJ39" s="480"/>
      <c r="BK39" s="475"/>
      <c r="BL39" s="475"/>
      <c r="BM39" s="475"/>
      <c r="BN39" s="475"/>
      <c r="BO39" s="476"/>
      <c r="BP39" s="477"/>
      <c r="BQ39" s="360"/>
      <c r="BR39" s="489"/>
      <c r="BS39" s="568"/>
      <c r="BT39" s="360"/>
      <c r="BU39" s="479"/>
      <c r="BV39" s="477"/>
      <c r="BW39" s="360"/>
      <c r="BX39" s="489"/>
      <c r="BY39" s="568"/>
      <c r="BZ39" s="360"/>
      <c r="CA39" s="479"/>
      <c r="CB39" s="1"/>
      <c r="CC39" s="1"/>
      <c r="CD39" s="1"/>
      <c r="CE39" s="1"/>
      <c r="CF39" s="1"/>
      <c r="CG39" s="3"/>
    </row>
    <row r="40" spans="3:85" x14ac:dyDescent="0.25">
      <c r="C40" s="2"/>
      <c r="D40" s="81" t="s">
        <v>100</v>
      </c>
      <c r="E40" s="472" t="s">
        <v>101</v>
      </c>
      <c r="F40" s="473"/>
      <c r="G40" s="473"/>
      <c r="H40" s="473"/>
      <c r="I40" s="473"/>
      <c r="J40" s="473"/>
      <c r="K40" s="473"/>
      <c r="L40" s="473"/>
      <c r="M40" s="473"/>
      <c r="N40" s="473"/>
      <c r="O40" s="473"/>
      <c r="P40" s="473"/>
      <c r="Q40" s="473"/>
      <c r="R40" s="473"/>
      <c r="S40" s="473"/>
      <c r="T40" s="473"/>
      <c r="U40" s="473"/>
      <c r="V40" s="473"/>
      <c r="W40" s="473"/>
      <c r="X40" s="473"/>
      <c r="Y40" s="473"/>
      <c r="Z40" s="473"/>
      <c r="AA40" s="473"/>
      <c r="AB40" s="473"/>
      <c r="AC40" s="474"/>
      <c r="AD40" s="82" t="s">
        <v>87</v>
      </c>
      <c r="AE40" s="89" t="s">
        <v>93</v>
      </c>
      <c r="AF40" s="90" t="s">
        <v>87</v>
      </c>
      <c r="AG40" s="89" t="s">
        <v>87</v>
      </c>
      <c r="AH40" s="83" t="s">
        <v>87</v>
      </c>
      <c r="AI40" s="84" t="s">
        <v>87</v>
      </c>
      <c r="AJ40" s="85" t="s">
        <v>87</v>
      </c>
      <c r="AK40" s="84" t="s">
        <v>87</v>
      </c>
      <c r="AL40" s="477">
        <f t="shared" si="13"/>
        <v>146</v>
      </c>
      <c r="AM40" s="360"/>
      <c r="AN40" s="360"/>
      <c r="AO40" s="477">
        <v>49</v>
      </c>
      <c r="AP40" s="360"/>
      <c r="AQ40" s="479"/>
      <c r="AR40" s="374">
        <f t="shared" si="14"/>
        <v>97</v>
      </c>
      <c r="AS40" s="374"/>
      <c r="AT40" s="382"/>
      <c r="AU40" s="481">
        <f t="shared" si="15"/>
        <v>43</v>
      </c>
      <c r="AV40" s="482"/>
      <c r="AW40" s="483"/>
      <c r="AX40" s="522">
        <v>54</v>
      </c>
      <c r="AY40" s="523"/>
      <c r="AZ40" s="524"/>
      <c r="BA40" s="360"/>
      <c r="BB40" s="360"/>
      <c r="BC40" s="479"/>
      <c r="BD40" s="480">
        <v>34</v>
      </c>
      <c r="BE40" s="475"/>
      <c r="BF40" s="475"/>
      <c r="BG40" s="475">
        <v>63</v>
      </c>
      <c r="BH40" s="475"/>
      <c r="BI40" s="476"/>
      <c r="BJ40" s="480"/>
      <c r="BK40" s="475"/>
      <c r="BL40" s="475"/>
      <c r="BM40" s="475"/>
      <c r="BN40" s="475"/>
      <c r="BO40" s="476"/>
      <c r="BP40" s="477"/>
      <c r="BQ40" s="360"/>
      <c r="BR40" s="489"/>
      <c r="BS40" s="568"/>
      <c r="BT40" s="360"/>
      <c r="BU40" s="479"/>
      <c r="BV40" s="477"/>
      <c r="BW40" s="360"/>
      <c r="BX40" s="489"/>
      <c r="BY40" s="568"/>
      <c r="BZ40" s="360"/>
      <c r="CA40" s="479"/>
      <c r="CB40" s="1"/>
      <c r="CC40" s="1"/>
      <c r="CD40" s="1"/>
      <c r="CE40" s="1"/>
      <c r="CF40" s="1"/>
      <c r="CG40" s="3"/>
    </row>
    <row r="41" spans="3:85" ht="15" customHeight="1" x14ac:dyDescent="0.25">
      <c r="C41" s="2"/>
      <c r="D41" s="81" t="s">
        <v>103</v>
      </c>
      <c r="E41" s="472" t="s">
        <v>104</v>
      </c>
      <c r="F41" s="473"/>
      <c r="G41" s="473"/>
      <c r="H41" s="473"/>
      <c r="I41" s="473"/>
      <c r="J41" s="473"/>
      <c r="K41" s="473"/>
      <c r="L41" s="473"/>
      <c r="M41" s="473"/>
      <c r="N41" s="473"/>
      <c r="O41" s="473"/>
      <c r="P41" s="473"/>
      <c r="Q41" s="473"/>
      <c r="R41" s="473"/>
      <c r="S41" s="473"/>
      <c r="T41" s="473"/>
      <c r="U41" s="473"/>
      <c r="V41" s="473"/>
      <c r="W41" s="473"/>
      <c r="X41" s="473"/>
      <c r="Y41" s="473"/>
      <c r="Z41" s="473"/>
      <c r="AA41" s="473"/>
      <c r="AB41" s="473"/>
      <c r="AC41" s="474"/>
      <c r="AD41" s="108" t="s">
        <v>87</v>
      </c>
      <c r="AE41" s="82" t="s">
        <v>87</v>
      </c>
      <c r="AF41" s="90" t="s">
        <v>93</v>
      </c>
      <c r="AG41" s="89" t="s">
        <v>87</v>
      </c>
      <c r="AH41" s="83" t="s">
        <v>87</v>
      </c>
      <c r="AI41" s="84" t="s">
        <v>87</v>
      </c>
      <c r="AJ41" s="85" t="s">
        <v>87</v>
      </c>
      <c r="AK41" s="84" t="s">
        <v>87</v>
      </c>
      <c r="AL41" s="477">
        <f t="shared" si="13"/>
        <v>162</v>
      </c>
      <c r="AM41" s="360"/>
      <c r="AN41" s="360"/>
      <c r="AO41" s="477">
        <f t="shared" si="16"/>
        <v>54</v>
      </c>
      <c r="AP41" s="360"/>
      <c r="AQ41" s="479"/>
      <c r="AR41" s="374">
        <f t="shared" si="14"/>
        <v>108</v>
      </c>
      <c r="AS41" s="374"/>
      <c r="AT41" s="382"/>
      <c r="AU41" s="481">
        <f t="shared" si="15"/>
        <v>69</v>
      </c>
      <c r="AV41" s="482"/>
      <c r="AW41" s="483"/>
      <c r="AX41" s="522">
        <v>39</v>
      </c>
      <c r="AY41" s="523"/>
      <c r="AZ41" s="524"/>
      <c r="BA41" s="360"/>
      <c r="BB41" s="360"/>
      <c r="BC41" s="479"/>
      <c r="BD41" s="480">
        <v>34</v>
      </c>
      <c r="BE41" s="475"/>
      <c r="BF41" s="475"/>
      <c r="BG41" s="475">
        <v>44</v>
      </c>
      <c r="BH41" s="475"/>
      <c r="BI41" s="476"/>
      <c r="BJ41" s="480">
        <v>30</v>
      </c>
      <c r="BK41" s="475"/>
      <c r="BL41" s="475"/>
      <c r="BM41" s="475"/>
      <c r="BN41" s="475"/>
      <c r="BO41" s="476"/>
      <c r="BP41" s="477"/>
      <c r="BQ41" s="360"/>
      <c r="BR41" s="489"/>
      <c r="BS41" s="568"/>
      <c r="BT41" s="360"/>
      <c r="BU41" s="479"/>
      <c r="BV41" s="477"/>
      <c r="BW41" s="360"/>
      <c r="BX41" s="489"/>
      <c r="BY41" s="568"/>
      <c r="BZ41" s="360"/>
      <c r="CA41" s="479"/>
      <c r="CB41" s="1"/>
      <c r="CC41" s="1"/>
      <c r="CD41" s="1"/>
      <c r="CE41" s="1"/>
      <c r="CF41" s="1"/>
      <c r="CG41" s="3"/>
    </row>
    <row r="42" spans="3:85" ht="15" customHeight="1" x14ac:dyDescent="0.25">
      <c r="C42" s="2"/>
      <c r="D42" s="81" t="s">
        <v>105</v>
      </c>
      <c r="E42" s="472" t="s">
        <v>106</v>
      </c>
      <c r="F42" s="473"/>
      <c r="G42" s="473"/>
      <c r="H42" s="473"/>
      <c r="I42" s="473"/>
      <c r="J42" s="473"/>
      <c r="K42" s="473"/>
      <c r="L42" s="473"/>
      <c r="M42" s="473"/>
      <c r="N42" s="473"/>
      <c r="O42" s="473"/>
      <c r="P42" s="473"/>
      <c r="Q42" s="473"/>
      <c r="R42" s="473"/>
      <c r="S42" s="473"/>
      <c r="T42" s="473"/>
      <c r="U42" s="473"/>
      <c r="V42" s="473"/>
      <c r="W42" s="473"/>
      <c r="X42" s="473"/>
      <c r="Y42" s="473"/>
      <c r="Z42" s="473"/>
      <c r="AA42" s="473"/>
      <c r="AB42" s="473"/>
      <c r="AC42" s="474"/>
      <c r="AD42" s="113" t="s">
        <v>87</v>
      </c>
      <c r="AE42" s="82" t="s">
        <v>93</v>
      </c>
      <c r="AF42" s="83" t="s">
        <v>87</v>
      </c>
      <c r="AG42" s="84" t="s">
        <v>87</v>
      </c>
      <c r="AH42" s="83" t="s">
        <v>87</v>
      </c>
      <c r="AI42" s="84" t="s">
        <v>87</v>
      </c>
      <c r="AJ42" s="85" t="s">
        <v>87</v>
      </c>
      <c r="AK42" s="84" t="s">
        <v>87</v>
      </c>
      <c r="AL42" s="477">
        <f t="shared" si="13"/>
        <v>108</v>
      </c>
      <c r="AM42" s="360"/>
      <c r="AN42" s="360"/>
      <c r="AO42" s="477">
        <f t="shared" si="16"/>
        <v>36</v>
      </c>
      <c r="AP42" s="360"/>
      <c r="AQ42" s="479"/>
      <c r="AR42" s="374">
        <f t="shared" si="14"/>
        <v>72</v>
      </c>
      <c r="AS42" s="374"/>
      <c r="AT42" s="382"/>
      <c r="AU42" s="481">
        <f t="shared" si="15"/>
        <v>62</v>
      </c>
      <c r="AV42" s="482"/>
      <c r="AW42" s="483"/>
      <c r="AX42" s="522">
        <v>10</v>
      </c>
      <c r="AY42" s="523"/>
      <c r="AZ42" s="524"/>
      <c r="BA42" s="360"/>
      <c r="BB42" s="360"/>
      <c r="BC42" s="479"/>
      <c r="BD42" s="480">
        <v>34</v>
      </c>
      <c r="BE42" s="475"/>
      <c r="BF42" s="475"/>
      <c r="BG42" s="475">
        <v>38</v>
      </c>
      <c r="BH42" s="475"/>
      <c r="BI42" s="476"/>
      <c r="BJ42" s="480"/>
      <c r="BK42" s="475"/>
      <c r="BL42" s="475"/>
      <c r="BM42" s="475"/>
      <c r="BN42" s="475"/>
      <c r="BO42" s="476"/>
      <c r="BP42" s="477"/>
      <c r="BQ42" s="360"/>
      <c r="BR42" s="489"/>
      <c r="BS42" s="568"/>
      <c r="BT42" s="360"/>
      <c r="BU42" s="479"/>
      <c r="BV42" s="477"/>
      <c r="BW42" s="360"/>
      <c r="BX42" s="489"/>
      <c r="BY42" s="568"/>
      <c r="BZ42" s="360"/>
      <c r="CA42" s="479"/>
      <c r="CB42" s="1"/>
      <c r="CC42" s="1"/>
      <c r="CD42" s="1"/>
      <c r="CE42" s="1"/>
      <c r="CF42" s="1"/>
      <c r="CG42" s="3"/>
    </row>
    <row r="43" spans="3:85" x14ac:dyDescent="0.25">
      <c r="C43" s="2"/>
      <c r="D43" s="81" t="s">
        <v>107</v>
      </c>
      <c r="E43" s="472" t="s">
        <v>108</v>
      </c>
      <c r="F43" s="473"/>
      <c r="G43" s="473"/>
      <c r="H43" s="473"/>
      <c r="I43" s="473"/>
      <c r="J43" s="473"/>
      <c r="K43" s="473"/>
      <c r="L43" s="473"/>
      <c r="M43" s="473"/>
      <c r="N43" s="473"/>
      <c r="O43" s="473"/>
      <c r="P43" s="473"/>
      <c r="Q43" s="473"/>
      <c r="R43" s="473"/>
      <c r="S43" s="473"/>
      <c r="T43" s="473"/>
      <c r="U43" s="473"/>
      <c r="V43" s="473"/>
      <c r="W43" s="473"/>
      <c r="X43" s="473"/>
      <c r="Y43" s="473"/>
      <c r="Z43" s="473"/>
      <c r="AA43" s="473"/>
      <c r="AB43" s="473"/>
      <c r="AC43" s="474"/>
      <c r="AD43" s="113" t="s">
        <v>93</v>
      </c>
      <c r="AE43" s="82" t="s">
        <v>87</v>
      </c>
      <c r="AF43" s="83" t="s">
        <v>87</v>
      </c>
      <c r="AG43" s="84" t="s">
        <v>87</v>
      </c>
      <c r="AH43" s="83" t="s">
        <v>87</v>
      </c>
      <c r="AI43" s="84" t="s">
        <v>87</v>
      </c>
      <c r="AJ43" s="85" t="s">
        <v>87</v>
      </c>
      <c r="AK43" s="84" t="s">
        <v>87</v>
      </c>
      <c r="AL43" s="477">
        <f t="shared" si="13"/>
        <v>54</v>
      </c>
      <c r="AM43" s="360"/>
      <c r="AN43" s="360"/>
      <c r="AO43" s="477">
        <f t="shared" si="16"/>
        <v>18</v>
      </c>
      <c r="AP43" s="360"/>
      <c r="AQ43" s="479"/>
      <c r="AR43" s="374">
        <f t="shared" si="14"/>
        <v>36</v>
      </c>
      <c r="AS43" s="374"/>
      <c r="AT43" s="382"/>
      <c r="AU43" s="481">
        <f t="shared" si="15"/>
        <v>30</v>
      </c>
      <c r="AV43" s="482"/>
      <c r="AW43" s="483"/>
      <c r="AX43" s="522">
        <v>6</v>
      </c>
      <c r="AY43" s="523"/>
      <c r="AZ43" s="524"/>
      <c r="BA43" s="360"/>
      <c r="BB43" s="360"/>
      <c r="BC43" s="479"/>
      <c r="BD43" s="480">
        <v>36</v>
      </c>
      <c r="BE43" s="475"/>
      <c r="BF43" s="475"/>
      <c r="BG43" s="475"/>
      <c r="BH43" s="475"/>
      <c r="BI43" s="476"/>
      <c r="BJ43" s="480"/>
      <c r="BK43" s="475"/>
      <c r="BL43" s="475"/>
      <c r="BM43" s="475"/>
      <c r="BN43" s="475"/>
      <c r="BO43" s="476"/>
      <c r="BP43" s="477"/>
      <c r="BQ43" s="360"/>
      <c r="BR43" s="489"/>
      <c r="BS43" s="568"/>
      <c r="BT43" s="360"/>
      <c r="BU43" s="479"/>
      <c r="BV43" s="477"/>
      <c r="BW43" s="360"/>
      <c r="BX43" s="489"/>
      <c r="BY43" s="568"/>
      <c r="BZ43" s="360"/>
      <c r="CA43" s="479"/>
      <c r="CB43" s="1"/>
      <c r="CC43" s="1"/>
      <c r="CD43" s="1"/>
      <c r="CE43" s="1"/>
      <c r="CF43" s="1"/>
      <c r="CG43" s="3"/>
    </row>
    <row r="44" spans="3:85" ht="15" customHeight="1" x14ac:dyDescent="0.25">
      <c r="C44" s="2"/>
      <c r="D44" s="81" t="s">
        <v>109</v>
      </c>
      <c r="E44" s="472" t="s">
        <v>110</v>
      </c>
      <c r="F44" s="473"/>
      <c r="G44" s="473"/>
      <c r="H44" s="473"/>
      <c r="I44" s="473"/>
      <c r="J44" s="473"/>
      <c r="K44" s="473"/>
      <c r="L44" s="473"/>
      <c r="M44" s="473"/>
      <c r="N44" s="473"/>
      <c r="O44" s="473"/>
      <c r="P44" s="473"/>
      <c r="Q44" s="473"/>
      <c r="R44" s="473"/>
      <c r="S44" s="473"/>
      <c r="T44" s="473"/>
      <c r="U44" s="473"/>
      <c r="V44" s="473"/>
      <c r="W44" s="473"/>
      <c r="X44" s="473"/>
      <c r="Y44" s="473"/>
      <c r="Z44" s="473"/>
      <c r="AA44" s="473"/>
      <c r="AB44" s="473"/>
      <c r="AC44" s="474"/>
      <c r="AD44" s="113" t="s">
        <v>87</v>
      </c>
      <c r="AE44" s="82" t="s">
        <v>93</v>
      </c>
      <c r="AF44" s="83" t="s">
        <v>87</v>
      </c>
      <c r="AG44" s="84" t="s">
        <v>87</v>
      </c>
      <c r="AH44" s="83" t="s">
        <v>87</v>
      </c>
      <c r="AI44" s="84" t="s">
        <v>87</v>
      </c>
      <c r="AJ44" s="85" t="s">
        <v>87</v>
      </c>
      <c r="AK44" s="84" t="s">
        <v>87</v>
      </c>
      <c r="AL44" s="477">
        <f t="shared" si="13"/>
        <v>59</v>
      </c>
      <c r="AM44" s="360"/>
      <c r="AN44" s="360"/>
      <c r="AO44" s="477">
        <v>20</v>
      </c>
      <c r="AP44" s="360"/>
      <c r="AQ44" s="479"/>
      <c r="AR44" s="374">
        <f t="shared" si="14"/>
        <v>39</v>
      </c>
      <c r="AS44" s="374"/>
      <c r="AT44" s="382"/>
      <c r="AU44" s="481">
        <f t="shared" si="15"/>
        <v>29</v>
      </c>
      <c r="AV44" s="482"/>
      <c r="AW44" s="483"/>
      <c r="AX44" s="522">
        <v>10</v>
      </c>
      <c r="AY44" s="523"/>
      <c r="AZ44" s="524"/>
      <c r="BA44" s="360"/>
      <c r="BB44" s="360"/>
      <c r="BC44" s="479"/>
      <c r="BD44" s="480"/>
      <c r="BE44" s="475"/>
      <c r="BF44" s="475"/>
      <c r="BG44" s="475">
        <v>39</v>
      </c>
      <c r="BH44" s="475"/>
      <c r="BI44" s="476"/>
      <c r="BJ44" s="480"/>
      <c r="BK44" s="475"/>
      <c r="BL44" s="475"/>
      <c r="BM44" s="475"/>
      <c r="BN44" s="475"/>
      <c r="BO44" s="476"/>
      <c r="BP44" s="477"/>
      <c r="BQ44" s="360"/>
      <c r="BR44" s="489"/>
      <c r="BS44" s="568"/>
      <c r="BT44" s="360"/>
      <c r="BU44" s="479"/>
      <c r="BV44" s="477"/>
      <c r="BW44" s="360"/>
      <c r="BX44" s="489"/>
      <c r="BY44" s="568"/>
      <c r="BZ44" s="360"/>
      <c r="CA44" s="479"/>
      <c r="CB44" s="1"/>
      <c r="CC44" s="1"/>
      <c r="CD44" s="1"/>
      <c r="CE44" s="1"/>
      <c r="CF44" s="1"/>
      <c r="CG44" s="3"/>
    </row>
    <row r="45" spans="3:85" ht="15" customHeight="1" x14ac:dyDescent="0.25">
      <c r="C45" s="2"/>
      <c r="D45" s="77" t="s">
        <v>111</v>
      </c>
      <c r="E45" s="847" t="s">
        <v>112</v>
      </c>
      <c r="F45" s="848"/>
      <c r="G45" s="848"/>
      <c r="H45" s="848"/>
      <c r="I45" s="848"/>
      <c r="J45" s="848"/>
      <c r="K45" s="848"/>
      <c r="L45" s="848"/>
      <c r="M45" s="848"/>
      <c r="N45" s="848"/>
      <c r="O45" s="848"/>
      <c r="P45" s="848"/>
      <c r="Q45" s="848"/>
      <c r="R45" s="848"/>
      <c r="S45" s="848"/>
      <c r="T45" s="848"/>
      <c r="U45" s="848"/>
      <c r="V45" s="848"/>
      <c r="W45" s="848"/>
      <c r="X45" s="848"/>
      <c r="Y45" s="848"/>
      <c r="Z45" s="848"/>
      <c r="AA45" s="848"/>
      <c r="AB45" s="848"/>
      <c r="AC45" s="849"/>
      <c r="AD45" s="107"/>
      <c r="AE45" s="86"/>
      <c r="AF45" s="86"/>
      <c r="AG45" s="86"/>
      <c r="AH45" s="86"/>
      <c r="AI45" s="86"/>
      <c r="AJ45" s="86"/>
      <c r="AK45" s="87"/>
      <c r="AL45" s="732">
        <f>SUM(AL46:AN48)</f>
        <v>420</v>
      </c>
      <c r="AM45" s="733"/>
      <c r="AN45" s="734"/>
      <c r="AO45" s="732">
        <f t="shared" ref="AO45" si="17">SUM(AO46:AQ48)</f>
        <v>140</v>
      </c>
      <c r="AP45" s="733"/>
      <c r="AQ45" s="734"/>
      <c r="AR45" s="732">
        <f t="shared" ref="AR45" si="18">SUM(AR46:AT48)</f>
        <v>280</v>
      </c>
      <c r="AS45" s="733"/>
      <c r="AT45" s="734"/>
      <c r="AU45" s="875">
        <f t="shared" ref="AU45" si="19">SUM(AU46:AW48)</f>
        <v>168</v>
      </c>
      <c r="AV45" s="614"/>
      <c r="AW45" s="879"/>
      <c r="AX45" s="920">
        <f t="shared" ref="AX45" si="20">SUM(AX46:AZ48)</f>
        <v>112</v>
      </c>
      <c r="AY45" s="614"/>
      <c r="AZ45" s="921"/>
      <c r="BA45" s="733"/>
      <c r="BB45" s="733"/>
      <c r="BC45" s="734"/>
      <c r="BD45" s="875">
        <f>SUM(BD46:BF48)</f>
        <v>83</v>
      </c>
      <c r="BE45" s="614"/>
      <c r="BF45" s="614"/>
      <c r="BG45" s="614">
        <f t="shared" ref="BG45" si="21">SUM(BG46:BI48)</f>
        <v>124</v>
      </c>
      <c r="BH45" s="614"/>
      <c r="BI45" s="615"/>
      <c r="BJ45" s="875">
        <f>SUM(BJ46:BL48)</f>
        <v>51</v>
      </c>
      <c r="BK45" s="614"/>
      <c r="BL45" s="614"/>
      <c r="BM45" s="614">
        <f>SUM(BM46:BO48)</f>
        <v>22</v>
      </c>
      <c r="BN45" s="614"/>
      <c r="BO45" s="615"/>
      <c r="BP45" s="732"/>
      <c r="BQ45" s="733"/>
      <c r="BR45" s="959"/>
      <c r="BS45" s="964"/>
      <c r="BT45" s="733"/>
      <c r="BU45" s="734"/>
      <c r="BV45" s="732"/>
      <c r="BW45" s="733"/>
      <c r="BX45" s="959"/>
      <c r="BY45" s="964"/>
      <c r="BZ45" s="733"/>
      <c r="CA45" s="734"/>
      <c r="CB45" s="1"/>
      <c r="CC45" s="1"/>
      <c r="CD45" s="1"/>
      <c r="CE45" s="1"/>
      <c r="CF45" s="1"/>
      <c r="CG45" s="3"/>
    </row>
    <row r="46" spans="3:85" ht="15" customHeight="1" x14ac:dyDescent="0.25">
      <c r="C46" s="2"/>
      <c r="D46" s="81" t="s">
        <v>113</v>
      </c>
      <c r="E46" s="472" t="s">
        <v>114</v>
      </c>
      <c r="F46" s="473"/>
      <c r="G46" s="473"/>
      <c r="H46" s="473"/>
      <c r="I46" s="473"/>
      <c r="J46" s="473"/>
      <c r="K46" s="473"/>
      <c r="L46" s="473"/>
      <c r="M46" s="473"/>
      <c r="N46" s="473"/>
      <c r="O46" s="473"/>
      <c r="P46" s="473"/>
      <c r="Q46" s="473"/>
      <c r="R46" s="473"/>
      <c r="S46" s="473"/>
      <c r="T46" s="473"/>
      <c r="U46" s="473"/>
      <c r="V46" s="473"/>
      <c r="W46" s="473"/>
      <c r="X46" s="473"/>
      <c r="Y46" s="473"/>
      <c r="Z46" s="473"/>
      <c r="AA46" s="473"/>
      <c r="AB46" s="473"/>
      <c r="AC46" s="474"/>
      <c r="AD46" s="88" t="s">
        <v>87</v>
      </c>
      <c r="AE46" s="82" t="s">
        <v>87</v>
      </c>
      <c r="AF46" s="83" t="s">
        <v>87</v>
      </c>
      <c r="AG46" s="84" t="s">
        <v>93</v>
      </c>
      <c r="AH46" s="83" t="s">
        <v>87</v>
      </c>
      <c r="AI46" s="84" t="s">
        <v>87</v>
      </c>
      <c r="AJ46" s="85" t="s">
        <v>87</v>
      </c>
      <c r="AK46" s="84" t="s">
        <v>87</v>
      </c>
      <c r="AL46" s="477">
        <f>AO46+AR46</f>
        <v>150</v>
      </c>
      <c r="AM46" s="360"/>
      <c r="AN46" s="360"/>
      <c r="AO46" s="477">
        <f>AR46/2</f>
        <v>50</v>
      </c>
      <c r="AP46" s="360"/>
      <c r="AQ46" s="479"/>
      <c r="AR46" s="374">
        <f>SUM(BD46:CA46)</f>
        <v>100</v>
      </c>
      <c r="AS46" s="374"/>
      <c r="AT46" s="382"/>
      <c r="AU46" s="481">
        <f>AR46-AX46</f>
        <v>46</v>
      </c>
      <c r="AV46" s="482"/>
      <c r="AW46" s="483"/>
      <c r="AX46" s="522">
        <v>54</v>
      </c>
      <c r="AY46" s="523"/>
      <c r="AZ46" s="524"/>
      <c r="BA46" s="360"/>
      <c r="BB46" s="360"/>
      <c r="BC46" s="479"/>
      <c r="BD46" s="480">
        <v>17</v>
      </c>
      <c r="BE46" s="475"/>
      <c r="BF46" s="475"/>
      <c r="BG46" s="475">
        <v>44</v>
      </c>
      <c r="BH46" s="475"/>
      <c r="BI46" s="476"/>
      <c r="BJ46" s="480">
        <v>17</v>
      </c>
      <c r="BK46" s="475"/>
      <c r="BL46" s="475"/>
      <c r="BM46" s="475">
        <v>22</v>
      </c>
      <c r="BN46" s="475"/>
      <c r="BO46" s="476"/>
      <c r="BP46" s="477"/>
      <c r="BQ46" s="360"/>
      <c r="BR46" s="489"/>
      <c r="BS46" s="568"/>
      <c r="BT46" s="360"/>
      <c r="BU46" s="479"/>
      <c r="BV46" s="477"/>
      <c r="BW46" s="360"/>
      <c r="BX46" s="489"/>
      <c r="BY46" s="568"/>
      <c r="BZ46" s="360"/>
      <c r="CA46" s="479"/>
      <c r="CB46" s="1"/>
      <c r="CC46" s="1"/>
      <c r="CD46" s="1"/>
      <c r="CE46" s="1"/>
      <c r="CF46" s="1"/>
      <c r="CG46" s="3"/>
    </row>
    <row r="47" spans="3:85" x14ac:dyDescent="0.25">
      <c r="C47" s="2"/>
      <c r="D47" s="81" t="s">
        <v>115</v>
      </c>
      <c r="E47" s="472" t="s">
        <v>116</v>
      </c>
      <c r="F47" s="473"/>
      <c r="G47" s="473"/>
      <c r="H47" s="473"/>
      <c r="I47" s="473"/>
      <c r="J47" s="473"/>
      <c r="K47" s="473"/>
      <c r="L47" s="473"/>
      <c r="M47" s="473"/>
      <c r="N47" s="473"/>
      <c r="O47" s="473"/>
      <c r="P47" s="473"/>
      <c r="Q47" s="473"/>
      <c r="R47" s="473"/>
      <c r="S47" s="473"/>
      <c r="T47" s="473"/>
      <c r="U47" s="473"/>
      <c r="V47" s="473"/>
      <c r="W47" s="473"/>
      <c r="X47" s="473"/>
      <c r="Y47" s="473"/>
      <c r="Z47" s="473"/>
      <c r="AA47" s="473"/>
      <c r="AB47" s="473"/>
      <c r="AC47" s="474"/>
      <c r="AD47" s="82" t="s">
        <v>87</v>
      </c>
      <c r="AE47" s="89" t="s">
        <v>87</v>
      </c>
      <c r="AF47" s="90" t="s">
        <v>93</v>
      </c>
      <c r="AG47" s="89" t="s">
        <v>87</v>
      </c>
      <c r="AH47" s="83" t="s">
        <v>87</v>
      </c>
      <c r="AI47" s="84" t="s">
        <v>87</v>
      </c>
      <c r="AJ47" s="85" t="s">
        <v>87</v>
      </c>
      <c r="AK47" s="84" t="s">
        <v>87</v>
      </c>
      <c r="AL47" s="477">
        <f t="shared" ref="AL47:AL48" si="22">AO47+AR47</f>
        <v>162</v>
      </c>
      <c r="AM47" s="360"/>
      <c r="AN47" s="360"/>
      <c r="AO47" s="477">
        <f t="shared" ref="AO47:AO48" si="23">AR47/2</f>
        <v>54</v>
      </c>
      <c r="AP47" s="360"/>
      <c r="AQ47" s="479"/>
      <c r="AR47" s="374">
        <f>SUM(BD47:CA47)</f>
        <v>108</v>
      </c>
      <c r="AS47" s="374"/>
      <c r="AT47" s="382"/>
      <c r="AU47" s="481">
        <f t="shared" ref="AU47:AU48" si="24">AR47-AX47</f>
        <v>74</v>
      </c>
      <c r="AV47" s="482"/>
      <c r="AW47" s="483"/>
      <c r="AX47" s="522">
        <v>34</v>
      </c>
      <c r="AY47" s="523"/>
      <c r="AZ47" s="524"/>
      <c r="BA47" s="360"/>
      <c r="BB47" s="360"/>
      <c r="BC47" s="479"/>
      <c r="BD47" s="480">
        <v>34</v>
      </c>
      <c r="BE47" s="475"/>
      <c r="BF47" s="475"/>
      <c r="BG47" s="475">
        <v>40</v>
      </c>
      <c r="BH47" s="475"/>
      <c r="BI47" s="476"/>
      <c r="BJ47" s="480">
        <v>34</v>
      </c>
      <c r="BK47" s="475"/>
      <c r="BL47" s="475"/>
      <c r="BM47" s="475"/>
      <c r="BN47" s="475"/>
      <c r="BO47" s="476"/>
      <c r="BP47" s="477"/>
      <c r="BQ47" s="360"/>
      <c r="BR47" s="489"/>
      <c r="BS47" s="568"/>
      <c r="BT47" s="360"/>
      <c r="BU47" s="479"/>
      <c r="BV47" s="477"/>
      <c r="BW47" s="360"/>
      <c r="BX47" s="489"/>
      <c r="BY47" s="568"/>
      <c r="BZ47" s="360"/>
      <c r="CA47" s="479"/>
      <c r="CB47" s="1"/>
      <c r="CC47" s="1"/>
      <c r="CD47" s="1"/>
      <c r="CE47" s="1"/>
      <c r="CF47" s="1"/>
      <c r="CG47" s="3"/>
    </row>
    <row r="48" spans="3:85" x14ac:dyDescent="0.25">
      <c r="C48" s="2"/>
      <c r="D48" s="91" t="s">
        <v>117</v>
      </c>
      <c r="E48" s="472" t="s">
        <v>118</v>
      </c>
      <c r="F48" s="473"/>
      <c r="G48" s="473"/>
      <c r="H48" s="473"/>
      <c r="I48" s="473"/>
      <c r="J48" s="473"/>
      <c r="K48" s="473"/>
      <c r="L48" s="473"/>
      <c r="M48" s="473"/>
      <c r="N48" s="473"/>
      <c r="O48" s="473"/>
      <c r="P48" s="473"/>
      <c r="Q48" s="473"/>
      <c r="R48" s="473"/>
      <c r="S48" s="473"/>
      <c r="T48" s="473"/>
      <c r="U48" s="473"/>
      <c r="V48" s="473"/>
      <c r="W48" s="473"/>
      <c r="X48" s="473"/>
      <c r="Y48" s="473"/>
      <c r="Z48" s="473"/>
      <c r="AA48" s="473"/>
      <c r="AB48" s="473"/>
      <c r="AC48" s="474"/>
      <c r="AD48" s="82" t="s">
        <v>93</v>
      </c>
      <c r="AE48" s="89" t="s">
        <v>30</v>
      </c>
      <c r="AF48" s="83" t="s">
        <v>87</v>
      </c>
      <c r="AG48" s="84" t="s">
        <v>87</v>
      </c>
      <c r="AH48" s="83" t="s">
        <v>87</v>
      </c>
      <c r="AI48" s="84" t="s">
        <v>87</v>
      </c>
      <c r="AJ48" s="85" t="s">
        <v>87</v>
      </c>
      <c r="AK48" s="84" t="s">
        <v>87</v>
      </c>
      <c r="AL48" s="477">
        <f t="shared" si="22"/>
        <v>108</v>
      </c>
      <c r="AM48" s="360"/>
      <c r="AN48" s="360"/>
      <c r="AO48" s="477">
        <f t="shared" si="23"/>
        <v>36</v>
      </c>
      <c r="AP48" s="360"/>
      <c r="AQ48" s="479"/>
      <c r="AR48" s="374">
        <f t="shared" ref="AR48" si="25">SUM(BD48:CA48)</f>
        <v>72</v>
      </c>
      <c r="AS48" s="374"/>
      <c r="AT48" s="382"/>
      <c r="AU48" s="481">
        <f t="shared" si="24"/>
        <v>48</v>
      </c>
      <c r="AV48" s="482"/>
      <c r="AW48" s="483"/>
      <c r="AX48" s="522">
        <v>24</v>
      </c>
      <c r="AY48" s="523"/>
      <c r="AZ48" s="524"/>
      <c r="BA48" s="360"/>
      <c r="BB48" s="360"/>
      <c r="BC48" s="479"/>
      <c r="BD48" s="480">
        <v>32</v>
      </c>
      <c r="BE48" s="475"/>
      <c r="BF48" s="475"/>
      <c r="BG48" s="475">
        <v>40</v>
      </c>
      <c r="BH48" s="475"/>
      <c r="BI48" s="476"/>
      <c r="BJ48" s="480"/>
      <c r="BK48" s="475"/>
      <c r="BL48" s="475"/>
      <c r="BM48" s="475"/>
      <c r="BN48" s="475"/>
      <c r="BO48" s="476"/>
      <c r="BP48" s="477"/>
      <c r="BQ48" s="360"/>
      <c r="BR48" s="489"/>
      <c r="BS48" s="568"/>
      <c r="BT48" s="360"/>
      <c r="BU48" s="479"/>
      <c r="BV48" s="477"/>
      <c r="BW48" s="360"/>
      <c r="BX48" s="489"/>
      <c r="BY48" s="568"/>
      <c r="BZ48" s="360"/>
      <c r="CA48" s="479"/>
      <c r="CB48" s="1"/>
      <c r="CC48" s="1"/>
      <c r="CD48" s="1"/>
      <c r="CE48" s="1"/>
      <c r="CF48" s="1"/>
      <c r="CG48" s="3"/>
    </row>
    <row r="49" spans="3:85" ht="15.75" customHeight="1" x14ac:dyDescent="0.25">
      <c r="C49" s="2"/>
      <c r="D49" s="726" t="s">
        <v>36</v>
      </c>
      <c r="E49" s="727"/>
      <c r="F49" s="727"/>
      <c r="G49" s="727"/>
      <c r="H49" s="727"/>
      <c r="I49" s="727"/>
      <c r="J49" s="727"/>
      <c r="K49" s="727"/>
      <c r="L49" s="727"/>
      <c r="M49" s="727"/>
      <c r="N49" s="727"/>
      <c r="O49" s="727"/>
      <c r="P49" s="727"/>
      <c r="Q49" s="727"/>
      <c r="R49" s="727"/>
      <c r="S49" s="727"/>
      <c r="T49" s="727"/>
      <c r="U49" s="727"/>
      <c r="V49" s="727"/>
      <c r="W49" s="727"/>
      <c r="X49" s="727"/>
      <c r="Y49" s="727"/>
      <c r="Z49" s="727"/>
      <c r="AA49" s="727"/>
      <c r="AB49" s="727"/>
      <c r="AC49" s="728"/>
      <c r="AD49" s="99"/>
      <c r="AE49" s="100"/>
      <c r="AF49" s="100"/>
      <c r="AG49" s="100"/>
      <c r="AH49" s="100"/>
      <c r="AI49" s="100"/>
      <c r="AJ49" s="100"/>
      <c r="AK49" s="101"/>
      <c r="AL49" s="709">
        <f>AL32+AL45</f>
        <v>2106</v>
      </c>
      <c r="AM49" s="490"/>
      <c r="AN49" s="490"/>
      <c r="AO49" s="709">
        <f>AO32+AO45</f>
        <v>702</v>
      </c>
      <c r="AP49" s="490"/>
      <c r="AQ49" s="490"/>
      <c r="AR49" s="709">
        <f>AR32+AR45</f>
        <v>1404</v>
      </c>
      <c r="AS49" s="490"/>
      <c r="AT49" s="490"/>
      <c r="AU49" s="707">
        <f>AU32+AU45</f>
        <v>682</v>
      </c>
      <c r="AV49" s="526"/>
      <c r="AW49" s="708"/>
      <c r="AX49" s="525">
        <f>AX32+AX45</f>
        <v>722</v>
      </c>
      <c r="AY49" s="526"/>
      <c r="AZ49" s="527"/>
      <c r="BA49" s="490"/>
      <c r="BB49" s="490"/>
      <c r="BC49" s="490"/>
      <c r="BD49" s="707">
        <f>BD32+BD45</f>
        <v>561</v>
      </c>
      <c r="BE49" s="526"/>
      <c r="BF49" s="526"/>
      <c r="BG49" s="526">
        <f>BG32+BG45</f>
        <v>740</v>
      </c>
      <c r="BH49" s="526"/>
      <c r="BI49" s="960"/>
      <c r="BJ49" s="707">
        <f>BJ32+BJ45</f>
        <v>81</v>
      </c>
      <c r="BK49" s="526"/>
      <c r="BL49" s="526"/>
      <c r="BM49" s="526">
        <f>BM32+BM45</f>
        <v>22</v>
      </c>
      <c r="BN49" s="526"/>
      <c r="BO49" s="960"/>
      <c r="BP49" s="965"/>
      <c r="BQ49" s="962"/>
      <c r="BR49" s="966"/>
      <c r="BS49" s="961"/>
      <c r="BT49" s="962"/>
      <c r="BU49" s="963"/>
      <c r="BV49" s="965"/>
      <c r="BW49" s="962"/>
      <c r="BX49" s="966"/>
      <c r="BY49" s="961"/>
      <c r="BZ49" s="962"/>
      <c r="CA49" s="963"/>
      <c r="CB49" s="1"/>
      <c r="CC49" s="1"/>
      <c r="CD49" s="1"/>
      <c r="CE49" s="1"/>
      <c r="CF49" s="1"/>
      <c r="CG49" s="3"/>
    </row>
    <row r="50" spans="3:85" ht="15.75" customHeight="1" x14ac:dyDescent="0.25">
      <c r="C50" s="2"/>
      <c r="D50" s="92" t="s">
        <v>119</v>
      </c>
      <c r="E50" s="735" t="s">
        <v>120</v>
      </c>
      <c r="F50" s="736"/>
      <c r="G50" s="736"/>
      <c r="H50" s="736"/>
      <c r="I50" s="736"/>
      <c r="J50" s="736"/>
      <c r="K50" s="736"/>
      <c r="L50" s="736"/>
      <c r="M50" s="736"/>
      <c r="N50" s="736"/>
      <c r="O50" s="736"/>
      <c r="P50" s="736"/>
      <c r="Q50" s="736"/>
      <c r="R50" s="736"/>
      <c r="S50" s="736"/>
      <c r="T50" s="736"/>
      <c r="U50" s="736"/>
      <c r="V50" s="736"/>
      <c r="W50" s="736"/>
      <c r="X50" s="736"/>
      <c r="Y50" s="736"/>
      <c r="Z50" s="736"/>
      <c r="AA50" s="736"/>
      <c r="AB50" s="736"/>
      <c r="AC50" s="737"/>
      <c r="AD50" s="955" t="s">
        <v>121</v>
      </c>
      <c r="AE50" s="956"/>
      <c r="AF50" s="956"/>
      <c r="AG50" s="956"/>
      <c r="AH50" s="956"/>
      <c r="AI50" s="956"/>
      <c r="AJ50" s="956"/>
      <c r="AK50" s="956"/>
      <c r="AL50" s="956"/>
      <c r="AM50" s="956"/>
      <c r="AN50" s="956"/>
      <c r="AO50" s="956"/>
      <c r="AP50" s="956"/>
      <c r="AQ50" s="957"/>
      <c r="AR50" s="729">
        <v>72</v>
      </c>
      <c r="AS50" s="730"/>
      <c r="AT50" s="731"/>
      <c r="AU50" s="704"/>
      <c r="AV50" s="705"/>
      <c r="AW50" s="706"/>
      <c r="AX50" s="704"/>
      <c r="AY50" s="705"/>
      <c r="AZ50" s="706"/>
      <c r="BA50" s="704"/>
      <c r="BB50" s="705"/>
      <c r="BC50" s="706"/>
      <c r="BD50" s="704"/>
      <c r="BE50" s="705"/>
      <c r="BF50" s="978"/>
      <c r="BG50" s="980"/>
      <c r="BH50" s="705"/>
      <c r="BI50" s="706"/>
      <c r="BJ50" s="704"/>
      <c r="BK50" s="705"/>
      <c r="BL50" s="705"/>
      <c r="BM50" s="705"/>
      <c r="BN50" s="705"/>
      <c r="BO50" s="706"/>
      <c r="BP50" s="704"/>
      <c r="BQ50" s="705"/>
      <c r="BR50" s="705"/>
      <c r="BS50" s="705"/>
      <c r="BT50" s="705"/>
      <c r="BU50" s="706"/>
      <c r="BV50" s="704"/>
      <c r="BW50" s="705"/>
      <c r="BX50" s="705"/>
      <c r="BY50" s="705"/>
      <c r="BZ50" s="705"/>
      <c r="CA50" s="706"/>
      <c r="CB50" s="1"/>
      <c r="CC50" s="70"/>
      <c r="CD50" s="1"/>
      <c r="CE50" s="1"/>
      <c r="CF50" s="1"/>
      <c r="CG50" s="3"/>
    </row>
    <row r="51" spans="3:85" ht="15.75" customHeight="1" thickBot="1" x14ac:dyDescent="0.3">
      <c r="C51" s="2"/>
      <c r="D51" s="93" t="s">
        <v>122</v>
      </c>
      <c r="E51" s="736" t="s">
        <v>123</v>
      </c>
      <c r="F51" s="736"/>
      <c r="G51" s="736"/>
      <c r="H51" s="736"/>
      <c r="I51" s="736"/>
      <c r="J51" s="736"/>
      <c r="K51" s="736"/>
      <c r="L51" s="736"/>
      <c r="M51" s="736"/>
      <c r="N51" s="736"/>
      <c r="O51" s="736"/>
      <c r="P51" s="736"/>
      <c r="Q51" s="736"/>
      <c r="R51" s="736"/>
      <c r="S51" s="736"/>
      <c r="T51" s="736"/>
      <c r="U51" s="736"/>
      <c r="V51" s="736"/>
      <c r="W51" s="736"/>
      <c r="X51" s="736"/>
      <c r="Y51" s="736"/>
      <c r="Z51" s="736"/>
      <c r="AA51" s="736"/>
      <c r="AB51" s="736"/>
      <c r="AC51" s="737"/>
      <c r="AD51" s="716" t="s">
        <v>124</v>
      </c>
      <c r="AE51" s="717"/>
      <c r="AF51" s="717"/>
      <c r="AG51" s="717"/>
      <c r="AH51" s="717"/>
      <c r="AI51" s="717"/>
      <c r="AJ51" s="717"/>
      <c r="AK51" s="717"/>
      <c r="AL51" s="717"/>
      <c r="AM51" s="717"/>
      <c r="AN51" s="717"/>
      <c r="AO51" s="717"/>
      <c r="AP51" s="717"/>
      <c r="AQ51" s="718"/>
      <c r="AR51" s="721">
        <v>396</v>
      </c>
      <c r="AS51" s="454"/>
      <c r="AT51" s="722"/>
      <c r="AU51" s="714"/>
      <c r="AV51" s="714"/>
      <c r="AW51" s="714"/>
      <c r="AX51" s="713"/>
      <c r="AY51" s="714"/>
      <c r="AZ51" s="715"/>
      <c r="BA51" s="979"/>
      <c r="BB51" s="979"/>
      <c r="BC51" s="979"/>
      <c r="BD51" s="710"/>
      <c r="BE51" s="711"/>
      <c r="BF51" s="919"/>
      <c r="BG51" s="958"/>
      <c r="BH51" s="711"/>
      <c r="BI51" s="712"/>
      <c r="BJ51" s="710"/>
      <c r="BK51" s="711"/>
      <c r="BL51" s="711"/>
      <c r="BM51" s="711"/>
      <c r="BN51" s="711"/>
      <c r="BO51" s="712"/>
      <c r="BP51" s="710"/>
      <c r="BQ51" s="711"/>
      <c r="BR51" s="711"/>
      <c r="BS51" s="711"/>
      <c r="BT51" s="711"/>
      <c r="BU51" s="712"/>
      <c r="BV51" s="710"/>
      <c r="BW51" s="711"/>
      <c r="BX51" s="711"/>
      <c r="BY51" s="711"/>
      <c r="BZ51" s="711"/>
      <c r="CA51" s="712"/>
      <c r="CB51" s="1"/>
      <c r="CC51" s="94"/>
      <c r="CD51" s="1"/>
      <c r="CE51" s="1"/>
      <c r="CF51" s="1"/>
      <c r="CG51" s="3"/>
    </row>
    <row r="52" spans="3:85" ht="26.25" x14ac:dyDescent="0.25">
      <c r="C52" s="2"/>
      <c r="D52" s="95"/>
      <c r="E52" s="840" t="s">
        <v>125</v>
      </c>
      <c r="F52" s="840"/>
      <c r="G52" s="840"/>
      <c r="H52" s="840"/>
      <c r="I52" s="840"/>
      <c r="J52" s="840"/>
      <c r="K52" s="840"/>
      <c r="L52" s="840"/>
      <c r="M52" s="840"/>
      <c r="N52" s="840"/>
      <c r="O52" s="840"/>
      <c r="P52" s="840"/>
      <c r="Q52" s="840"/>
      <c r="R52" s="840"/>
      <c r="S52" s="840"/>
      <c r="T52" s="840"/>
      <c r="U52" s="840"/>
      <c r="V52" s="840"/>
      <c r="W52" s="840"/>
      <c r="X52" s="840"/>
      <c r="Y52" s="840"/>
      <c r="Z52" s="840"/>
      <c r="AA52" s="840"/>
      <c r="AB52" s="840"/>
      <c r="AC52" s="840"/>
      <c r="AD52" s="719"/>
      <c r="AE52" s="719"/>
      <c r="AF52" s="719"/>
      <c r="AG52" s="719"/>
      <c r="AH52" s="719"/>
      <c r="AI52" s="719"/>
      <c r="AJ52" s="719"/>
      <c r="AK52" s="719"/>
      <c r="AL52" s="719"/>
      <c r="AM52" s="719"/>
      <c r="AN52" s="719"/>
      <c r="AO52" s="719"/>
      <c r="AP52" s="719"/>
      <c r="AQ52" s="719"/>
      <c r="AR52" s="719"/>
      <c r="AS52" s="719"/>
      <c r="AT52" s="719"/>
      <c r="AU52" s="719"/>
      <c r="AV52" s="719"/>
      <c r="AW52" s="719"/>
      <c r="AX52" s="719"/>
      <c r="AY52" s="719"/>
      <c r="AZ52" s="719"/>
      <c r="BA52" s="719"/>
      <c r="BB52" s="719"/>
      <c r="BC52" s="719"/>
      <c r="BD52" s="724"/>
      <c r="BE52" s="719"/>
      <c r="BF52" s="719"/>
      <c r="BG52" s="719"/>
      <c r="BH52" s="719"/>
      <c r="BI52" s="719"/>
      <c r="BJ52" s="724"/>
      <c r="BK52" s="719"/>
      <c r="BL52" s="719"/>
      <c r="BM52" s="719"/>
      <c r="BN52" s="719"/>
      <c r="BO52" s="725"/>
      <c r="BP52" s="724"/>
      <c r="BQ52" s="719"/>
      <c r="BR52" s="719"/>
      <c r="BS52" s="719"/>
      <c r="BT52" s="719"/>
      <c r="BU52" s="725"/>
      <c r="BV52" s="724"/>
      <c r="BW52" s="719"/>
      <c r="BX52" s="719"/>
      <c r="BY52" s="719"/>
      <c r="BZ52" s="719"/>
      <c r="CA52" s="725"/>
      <c r="CB52" s="1"/>
      <c r="CC52" s="94"/>
      <c r="CD52" s="1"/>
      <c r="CE52" s="1"/>
      <c r="CF52" s="1"/>
      <c r="CG52" s="3"/>
    </row>
    <row r="53" spans="3:85" ht="15.75" customHeight="1" x14ac:dyDescent="0.25">
      <c r="C53" s="2"/>
      <c r="D53" s="135" t="s">
        <v>126</v>
      </c>
      <c r="E53" s="495" t="s">
        <v>246</v>
      </c>
      <c r="F53" s="496"/>
      <c r="G53" s="496"/>
      <c r="H53" s="496"/>
      <c r="I53" s="496"/>
      <c r="J53" s="496"/>
      <c r="K53" s="496"/>
      <c r="L53" s="496"/>
      <c r="M53" s="496"/>
      <c r="N53" s="496"/>
      <c r="O53" s="496"/>
      <c r="P53" s="496"/>
      <c r="Q53" s="496"/>
      <c r="R53" s="496"/>
      <c r="S53" s="496"/>
      <c r="T53" s="496"/>
      <c r="U53" s="496"/>
      <c r="V53" s="496"/>
      <c r="W53" s="496"/>
      <c r="X53" s="496"/>
      <c r="Y53" s="496"/>
      <c r="Z53" s="496"/>
      <c r="AA53" s="496"/>
      <c r="AB53" s="496"/>
      <c r="AC53" s="497"/>
      <c r="AD53" s="136"/>
      <c r="AE53" s="137"/>
      <c r="AF53" s="137"/>
      <c r="AG53" s="137"/>
      <c r="AH53" s="137"/>
      <c r="AI53" s="137"/>
      <c r="AJ53" s="137"/>
      <c r="AK53" s="138"/>
      <c r="AL53" s="723">
        <f>SUM(AL54:AN57,AL59:AN61)</f>
        <v>733.5</v>
      </c>
      <c r="AM53" s="491"/>
      <c r="AN53" s="492"/>
      <c r="AO53" s="723">
        <f>SUM(AO54:AQ57,AO59:AQ61)</f>
        <v>244.5</v>
      </c>
      <c r="AP53" s="491"/>
      <c r="AQ53" s="492"/>
      <c r="AR53" s="723">
        <f>SUM(AR54:AT57,AR59:AT61)</f>
        <v>489</v>
      </c>
      <c r="AS53" s="491"/>
      <c r="AT53" s="492"/>
      <c r="AU53" s="493">
        <f>SUM(AU54:AW57,AU59:AW61)</f>
        <v>245</v>
      </c>
      <c r="AV53" s="491"/>
      <c r="AW53" s="494"/>
      <c r="AX53" s="720">
        <f>SUM(AX54:AZ57,AX59:AZ61)</f>
        <v>244</v>
      </c>
      <c r="AY53" s="491"/>
      <c r="AZ53" s="494"/>
      <c r="BA53" s="491"/>
      <c r="BB53" s="491"/>
      <c r="BC53" s="492"/>
      <c r="BD53" s="493"/>
      <c r="BE53" s="491"/>
      <c r="BF53" s="494"/>
      <c r="BG53" s="491"/>
      <c r="BH53" s="491"/>
      <c r="BI53" s="492"/>
      <c r="BJ53" s="493">
        <f>SUM(BJ54:BL57,BJ59:BL61)</f>
        <v>102</v>
      </c>
      <c r="BK53" s="491"/>
      <c r="BL53" s="494"/>
      <c r="BM53" s="491">
        <f>SUM(BM54:BO57,BM59:BO61)</f>
        <v>84</v>
      </c>
      <c r="BN53" s="491"/>
      <c r="BO53" s="492"/>
      <c r="BP53" s="493">
        <f>SUM(BP54:BR57,BP59:BR61)</f>
        <v>52</v>
      </c>
      <c r="BQ53" s="491"/>
      <c r="BR53" s="494"/>
      <c r="BS53" s="491">
        <f>SUM(BS54:BU57,BS59:BU61)</f>
        <v>110</v>
      </c>
      <c r="BT53" s="491"/>
      <c r="BU53" s="492"/>
      <c r="BV53" s="493">
        <f>SUM(BV54:BX57,BV59:BX61)</f>
        <v>78</v>
      </c>
      <c r="BW53" s="491"/>
      <c r="BX53" s="494"/>
      <c r="BY53" s="491">
        <f>SUM(BY54:CA57,BY59:CA61)</f>
        <v>63</v>
      </c>
      <c r="BZ53" s="491"/>
      <c r="CA53" s="492"/>
      <c r="CB53" s="139"/>
      <c r="CC53" s="140"/>
      <c r="CD53" s="1"/>
      <c r="CE53" s="1"/>
      <c r="CF53" s="1"/>
      <c r="CG53" s="3"/>
    </row>
    <row r="54" spans="3:85" ht="18" customHeight="1" x14ac:dyDescent="0.25">
      <c r="C54" s="2"/>
      <c r="D54" s="141" t="s">
        <v>127</v>
      </c>
      <c r="E54" s="498" t="s">
        <v>128</v>
      </c>
      <c r="F54" s="499"/>
      <c r="G54" s="499"/>
      <c r="H54" s="499"/>
      <c r="I54" s="499"/>
      <c r="J54" s="499"/>
      <c r="K54" s="499"/>
      <c r="L54" s="499"/>
      <c r="M54" s="499"/>
      <c r="N54" s="499"/>
      <c r="O54" s="499"/>
      <c r="P54" s="499"/>
      <c r="Q54" s="499"/>
      <c r="R54" s="499"/>
      <c r="S54" s="499"/>
      <c r="T54" s="499"/>
      <c r="U54" s="499"/>
      <c r="V54" s="499"/>
      <c r="W54" s="499"/>
      <c r="X54" s="499"/>
      <c r="Y54" s="499"/>
      <c r="Z54" s="499"/>
      <c r="AA54" s="499"/>
      <c r="AB54" s="499"/>
      <c r="AC54" s="500"/>
      <c r="AD54" s="142" t="s">
        <v>87</v>
      </c>
      <c r="AE54" s="89" t="s">
        <v>87</v>
      </c>
      <c r="AF54" s="90" t="s">
        <v>87</v>
      </c>
      <c r="AG54" s="143" t="s">
        <v>87</v>
      </c>
      <c r="AH54" s="144" t="s">
        <v>87</v>
      </c>
      <c r="AI54" s="145" t="s">
        <v>87</v>
      </c>
      <c r="AJ54" s="146" t="s">
        <v>87</v>
      </c>
      <c r="AK54" s="147" t="s">
        <v>93</v>
      </c>
      <c r="AL54" s="413">
        <f>AO54+AR54</f>
        <v>79.5</v>
      </c>
      <c r="AM54" s="393"/>
      <c r="AN54" s="414"/>
      <c r="AO54" s="413">
        <f>AR54/2</f>
        <v>26.5</v>
      </c>
      <c r="AP54" s="393"/>
      <c r="AQ54" s="414"/>
      <c r="AR54" s="381">
        <f>SUM(BD54:CA54)</f>
        <v>53</v>
      </c>
      <c r="AS54" s="374"/>
      <c r="AT54" s="382"/>
      <c r="AU54" s="415">
        <f>AR54-AX54</f>
        <v>47</v>
      </c>
      <c r="AV54" s="416"/>
      <c r="AW54" s="417"/>
      <c r="AX54" s="397">
        <v>6</v>
      </c>
      <c r="AY54" s="393"/>
      <c r="AZ54" s="478"/>
      <c r="BA54" s="360"/>
      <c r="BB54" s="360"/>
      <c r="BC54" s="360"/>
      <c r="BD54" s="488"/>
      <c r="BE54" s="360"/>
      <c r="BF54" s="489"/>
      <c r="BG54" s="360"/>
      <c r="BH54" s="360"/>
      <c r="BI54" s="479"/>
      <c r="BJ54" s="488"/>
      <c r="BK54" s="360"/>
      <c r="BL54" s="489"/>
      <c r="BM54" s="360"/>
      <c r="BN54" s="360"/>
      <c r="BO54" s="360"/>
      <c r="BP54" s="488"/>
      <c r="BQ54" s="360"/>
      <c r="BR54" s="489"/>
      <c r="BS54" s="360"/>
      <c r="BT54" s="360"/>
      <c r="BU54" s="479"/>
      <c r="BV54" s="477">
        <v>26</v>
      </c>
      <c r="BW54" s="360"/>
      <c r="BX54" s="489"/>
      <c r="BY54" s="568">
        <v>27</v>
      </c>
      <c r="BZ54" s="360"/>
      <c r="CA54" s="479"/>
      <c r="CB54" s="5"/>
      <c r="CC54" s="5"/>
      <c r="CD54" s="1"/>
      <c r="CE54" s="1"/>
      <c r="CF54" s="1"/>
      <c r="CG54" s="3"/>
    </row>
    <row r="55" spans="3:85" ht="18" x14ac:dyDescent="0.25">
      <c r="C55" s="2"/>
      <c r="D55" s="141" t="s">
        <v>129</v>
      </c>
      <c r="E55" s="498" t="s">
        <v>95</v>
      </c>
      <c r="F55" s="499"/>
      <c r="G55" s="499"/>
      <c r="H55" s="499"/>
      <c r="I55" s="499"/>
      <c r="J55" s="499"/>
      <c r="K55" s="499"/>
      <c r="L55" s="499"/>
      <c r="M55" s="499"/>
      <c r="N55" s="499"/>
      <c r="O55" s="499"/>
      <c r="P55" s="499"/>
      <c r="Q55" s="499"/>
      <c r="R55" s="499"/>
      <c r="S55" s="499"/>
      <c r="T55" s="499"/>
      <c r="U55" s="499"/>
      <c r="V55" s="499"/>
      <c r="W55" s="499"/>
      <c r="X55" s="499"/>
      <c r="Y55" s="499"/>
      <c r="Z55" s="499"/>
      <c r="AA55" s="499"/>
      <c r="AB55" s="499"/>
      <c r="AC55" s="500"/>
      <c r="AD55" s="142" t="s">
        <v>87</v>
      </c>
      <c r="AE55" s="89" t="s">
        <v>87</v>
      </c>
      <c r="AF55" s="148" t="s">
        <v>87</v>
      </c>
      <c r="AG55" s="143" t="s">
        <v>93</v>
      </c>
      <c r="AH55" s="146" t="s">
        <v>87</v>
      </c>
      <c r="AI55" s="145" t="s">
        <v>87</v>
      </c>
      <c r="AJ55" s="146" t="s">
        <v>87</v>
      </c>
      <c r="AK55" s="147" t="s">
        <v>87</v>
      </c>
      <c r="AL55" s="413">
        <f t="shared" ref="AL55:AL61" si="26">AO55+AR55</f>
        <v>82.5</v>
      </c>
      <c r="AM55" s="393"/>
      <c r="AN55" s="414"/>
      <c r="AO55" s="413">
        <f t="shared" ref="AO55:AO61" si="27">AR55/2</f>
        <v>27.5</v>
      </c>
      <c r="AP55" s="393"/>
      <c r="AQ55" s="414"/>
      <c r="AR55" s="381">
        <f t="shared" ref="AR55:AR61" si="28">SUM(BD55:CA55)</f>
        <v>55</v>
      </c>
      <c r="AS55" s="374"/>
      <c r="AT55" s="382"/>
      <c r="AU55" s="415">
        <f t="shared" ref="AU55:AU57" si="29">AR55-AX55</f>
        <v>47</v>
      </c>
      <c r="AV55" s="416"/>
      <c r="AW55" s="417"/>
      <c r="AX55" s="397">
        <v>8</v>
      </c>
      <c r="AY55" s="393"/>
      <c r="AZ55" s="478"/>
      <c r="BA55" s="360"/>
      <c r="BB55" s="360"/>
      <c r="BC55" s="360"/>
      <c r="BD55" s="488"/>
      <c r="BE55" s="360"/>
      <c r="BF55" s="489"/>
      <c r="BG55" s="360"/>
      <c r="BH55" s="360"/>
      <c r="BI55" s="479"/>
      <c r="BJ55" s="488">
        <v>34</v>
      </c>
      <c r="BK55" s="360"/>
      <c r="BL55" s="489"/>
      <c r="BM55" s="360">
        <v>21</v>
      </c>
      <c r="BN55" s="360"/>
      <c r="BO55" s="360"/>
      <c r="BP55" s="488"/>
      <c r="BQ55" s="360"/>
      <c r="BR55" s="489"/>
      <c r="BS55" s="360"/>
      <c r="BT55" s="360"/>
      <c r="BU55" s="479"/>
      <c r="BV55" s="477"/>
      <c r="BW55" s="360"/>
      <c r="BX55" s="489"/>
      <c r="BY55" s="738"/>
      <c r="BZ55" s="694"/>
      <c r="CA55" s="695"/>
      <c r="CB55" s="5"/>
      <c r="CC55" s="5"/>
      <c r="CD55" s="1"/>
      <c r="CE55" s="1"/>
      <c r="CF55" s="1"/>
      <c r="CG55" s="3"/>
    </row>
    <row r="56" spans="3:85" ht="18" customHeight="1" x14ac:dyDescent="0.25">
      <c r="C56" s="2"/>
      <c r="D56" s="141" t="s">
        <v>130</v>
      </c>
      <c r="E56" s="498" t="s">
        <v>131</v>
      </c>
      <c r="F56" s="499"/>
      <c r="G56" s="499"/>
      <c r="H56" s="499"/>
      <c r="I56" s="499"/>
      <c r="J56" s="499"/>
      <c r="K56" s="499"/>
      <c r="L56" s="499"/>
      <c r="M56" s="499"/>
      <c r="N56" s="499"/>
      <c r="O56" s="499"/>
      <c r="P56" s="499"/>
      <c r="Q56" s="499"/>
      <c r="R56" s="499"/>
      <c r="S56" s="499"/>
      <c r="T56" s="499"/>
      <c r="U56" s="499"/>
      <c r="V56" s="499"/>
      <c r="W56" s="499"/>
      <c r="X56" s="499"/>
      <c r="Y56" s="499"/>
      <c r="Z56" s="499"/>
      <c r="AA56" s="499"/>
      <c r="AB56" s="499"/>
      <c r="AC56" s="500"/>
      <c r="AD56" s="142" t="s">
        <v>87</v>
      </c>
      <c r="AE56" s="89" t="s">
        <v>87</v>
      </c>
      <c r="AF56" s="148" t="s">
        <v>87</v>
      </c>
      <c r="AG56" s="143" t="s">
        <v>87</v>
      </c>
      <c r="AH56" s="144" t="s">
        <v>87</v>
      </c>
      <c r="AI56" s="145" t="s">
        <v>93</v>
      </c>
      <c r="AJ56" s="144" t="s">
        <v>87</v>
      </c>
      <c r="AK56" s="147" t="s">
        <v>87</v>
      </c>
      <c r="AL56" s="413">
        <f t="shared" si="26"/>
        <v>72</v>
      </c>
      <c r="AM56" s="393"/>
      <c r="AN56" s="414"/>
      <c r="AO56" s="413">
        <f t="shared" si="27"/>
        <v>24</v>
      </c>
      <c r="AP56" s="393"/>
      <c r="AQ56" s="414"/>
      <c r="AR56" s="381">
        <f t="shared" si="28"/>
        <v>48</v>
      </c>
      <c r="AS56" s="374"/>
      <c r="AT56" s="382"/>
      <c r="AU56" s="415">
        <f t="shared" si="29"/>
        <v>38</v>
      </c>
      <c r="AV56" s="416"/>
      <c r="AW56" s="417"/>
      <c r="AX56" s="397">
        <v>10</v>
      </c>
      <c r="AY56" s="393"/>
      <c r="AZ56" s="478"/>
      <c r="BA56" s="360"/>
      <c r="BB56" s="360"/>
      <c r="BC56" s="360"/>
      <c r="BD56" s="488"/>
      <c r="BE56" s="360"/>
      <c r="BF56" s="489"/>
      <c r="BG56" s="360"/>
      <c r="BH56" s="360"/>
      <c r="BI56" s="479"/>
      <c r="BJ56" s="488"/>
      <c r="BK56" s="360"/>
      <c r="BL56" s="489"/>
      <c r="BM56" s="360"/>
      <c r="BN56" s="360"/>
      <c r="BO56" s="360"/>
      <c r="BP56" s="488">
        <v>26</v>
      </c>
      <c r="BQ56" s="360"/>
      <c r="BR56" s="489"/>
      <c r="BS56" s="360">
        <v>22</v>
      </c>
      <c r="BT56" s="360"/>
      <c r="BU56" s="479"/>
      <c r="BV56" s="477"/>
      <c r="BW56" s="360"/>
      <c r="BX56" s="489"/>
      <c r="BY56" s="568"/>
      <c r="BZ56" s="360"/>
      <c r="CA56" s="479"/>
      <c r="CB56" s="5"/>
      <c r="CC56" s="5"/>
      <c r="CD56" s="1"/>
      <c r="CE56" s="1"/>
      <c r="CF56" s="1"/>
      <c r="CG56" s="3"/>
    </row>
    <row r="57" spans="3:85" ht="18" customHeight="1" x14ac:dyDescent="0.25">
      <c r="C57" s="2"/>
      <c r="D57" s="141" t="s">
        <v>132</v>
      </c>
      <c r="E57" s="498" t="s">
        <v>90</v>
      </c>
      <c r="F57" s="499"/>
      <c r="G57" s="499"/>
      <c r="H57" s="499"/>
      <c r="I57" s="499"/>
      <c r="J57" s="499"/>
      <c r="K57" s="499"/>
      <c r="L57" s="499"/>
      <c r="M57" s="499"/>
      <c r="N57" s="499"/>
      <c r="O57" s="499"/>
      <c r="P57" s="499"/>
      <c r="Q57" s="499"/>
      <c r="R57" s="499"/>
      <c r="S57" s="499"/>
      <c r="T57" s="499"/>
      <c r="U57" s="499"/>
      <c r="V57" s="499"/>
      <c r="W57" s="499"/>
      <c r="X57" s="499"/>
      <c r="Y57" s="499"/>
      <c r="Z57" s="499"/>
      <c r="AA57" s="499"/>
      <c r="AB57" s="499"/>
      <c r="AC57" s="500"/>
      <c r="AD57" s="142" t="s">
        <v>87</v>
      </c>
      <c r="AE57" s="89" t="s">
        <v>87</v>
      </c>
      <c r="AF57" s="148" t="s">
        <v>87</v>
      </c>
      <c r="AG57" s="143" t="s">
        <v>87</v>
      </c>
      <c r="AH57" s="144" t="s">
        <v>87</v>
      </c>
      <c r="AI57" s="145" t="s">
        <v>87</v>
      </c>
      <c r="AJ57" s="144" t="s">
        <v>87</v>
      </c>
      <c r="AK57" s="147" t="s">
        <v>30</v>
      </c>
      <c r="AL57" s="413">
        <f t="shared" si="26"/>
        <v>285</v>
      </c>
      <c r="AM57" s="393"/>
      <c r="AN57" s="414"/>
      <c r="AO57" s="413">
        <f t="shared" si="27"/>
        <v>95</v>
      </c>
      <c r="AP57" s="393"/>
      <c r="AQ57" s="414"/>
      <c r="AR57" s="381">
        <f t="shared" si="28"/>
        <v>190</v>
      </c>
      <c r="AS57" s="374"/>
      <c r="AT57" s="382"/>
      <c r="AU57" s="415">
        <f t="shared" si="29"/>
        <v>0</v>
      </c>
      <c r="AV57" s="416"/>
      <c r="AW57" s="417"/>
      <c r="AX57" s="397">
        <v>190</v>
      </c>
      <c r="AY57" s="393"/>
      <c r="AZ57" s="478"/>
      <c r="BA57" s="360"/>
      <c r="BB57" s="360"/>
      <c r="BC57" s="360"/>
      <c r="BD57" s="488"/>
      <c r="BE57" s="360"/>
      <c r="BF57" s="489"/>
      <c r="BG57" s="360"/>
      <c r="BH57" s="360"/>
      <c r="BI57" s="479"/>
      <c r="BJ57" s="488">
        <v>34</v>
      </c>
      <c r="BK57" s="360"/>
      <c r="BL57" s="489"/>
      <c r="BM57" s="360">
        <v>42</v>
      </c>
      <c r="BN57" s="360"/>
      <c r="BO57" s="360"/>
      <c r="BP57" s="488">
        <v>26</v>
      </c>
      <c r="BQ57" s="360"/>
      <c r="BR57" s="489"/>
      <c r="BS57" s="360">
        <v>44</v>
      </c>
      <c r="BT57" s="360"/>
      <c r="BU57" s="479"/>
      <c r="BV57" s="477">
        <v>26</v>
      </c>
      <c r="BW57" s="360"/>
      <c r="BX57" s="489"/>
      <c r="BY57" s="568">
        <v>18</v>
      </c>
      <c r="BZ57" s="360"/>
      <c r="CA57" s="479"/>
      <c r="CB57" s="5"/>
      <c r="CC57" s="5"/>
      <c r="CD57" s="1"/>
      <c r="CE57" s="1"/>
      <c r="CF57" s="1"/>
      <c r="CG57" s="3"/>
    </row>
    <row r="58" spans="3:85" ht="18" customHeight="1" x14ac:dyDescent="0.25">
      <c r="C58" s="2"/>
      <c r="D58" s="149" t="s">
        <v>226</v>
      </c>
      <c r="E58" s="839" t="s">
        <v>97</v>
      </c>
      <c r="F58" s="499"/>
      <c r="G58" s="499"/>
      <c r="H58" s="499"/>
      <c r="I58" s="499"/>
      <c r="J58" s="499"/>
      <c r="K58" s="499"/>
      <c r="L58" s="499"/>
      <c r="M58" s="499"/>
      <c r="N58" s="499"/>
      <c r="O58" s="499"/>
      <c r="P58" s="499"/>
      <c r="Q58" s="499"/>
      <c r="R58" s="499"/>
      <c r="S58" s="499"/>
      <c r="T58" s="499"/>
      <c r="U58" s="499"/>
      <c r="V58" s="499"/>
      <c r="W58" s="499"/>
      <c r="X58" s="499"/>
      <c r="Y58" s="499"/>
      <c r="Z58" s="499"/>
      <c r="AA58" s="499"/>
      <c r="AB58" s="499"/>
      <c r="AC58" s="500"/>
      <c r="AD58" s="142" t="s">
        <v>87</v>
      </c>
      <c r="AE58" s="89" t="s">
        <v>87</v>
      </c>
      <c r="AF58" s="148" t="s">
        <v>87</v>
      </c>
      <c r="AG58" s="143" t="s">
        <v>87</v>
      </c>
      <c r="AH58" s="144" t="s">
        <v>87</v>
      </c>
      <c r="AI58" s="145" t="s">
        <v>87</v>
      </c>
      <c r="AJ58" s="144" t="s">
        <v>87</v>
      </c>
      <c r="AK58" s="147" t="s">
        <v>87</v>
      </c>
      <c r="AL58" s="969" t="s">
        <v>227</v>
      </c>
      <c r="AM58" s="970"/>
      <c r="AN58" s="970"/>
      <c r="AO58" s="970"/>
      <c r="AP58" s="970"/>
      <c r="AQ58" s="970"/>
      <c r="AR58" s="970"/>
      <c r="AS58" s="970"/>
      <c r="AT58" s="970"/>
      <c r="AU58" s="970"/>
      <c r="AV58" s="970"/>
      <c r="AW58" s="970"/>
      <c r="AX58" s="970"/>
      <c r="AY58" s="970"/>
      <c r="AZ58" s="970"/>
      <c r="BA58" s="970"/>
      <c r="BB58" s="970"/>
      <c r="BC58" s="970"/>
      <c r="BD58" s="970"/>
      <c r="BE58" s="970"/>
      <c r="BF58" s="970"/>
      <c r="BG58" s="970"/>
      <c r="BH58" s="970"/>
      <c r="BI58" s="970"/>
      <c r="BJ58" s="970"/>
      <c r="BK58" s="970"/>
      <c r="BL58" s="970"/>
      <c r="BM58" s="970"/>
      <c r="BN58" s="970"/>
      <c r="BO58" s="970"/>
      <c r="BP58" s="970"/>
      <c r="BQ58" s="970"/>
      <c r="BR58" s="970"/>
      <c r="BS58" s="970"/>
      <c r="BT58" s="970"/>
      <c r="BU58" s="970"/>
      <c r="BV58" s="970"/>
      <c r="BW58" s="970"/>
      <c r="BX58" s="970"/>
      <c r="BY58" s="970"/>
      <c r="BZ58" s="970"/>
      <c r="CA58" s="971"/>
      <c r="CB58" s="5"/>
      <c r="CC58" s="5"/>
      <c r="CD58" s="1"/>
      <c r="CE58" s="1"/>
      <c r="CF58" s="1"/>
      <c r="CG58" s="3"/>
    </row>
    <row r="59" spans="3:85" ht="21.75" customHeight="1" x14ac:dyDescent="0.25">
      <c r="C59" s="2"/>
      <c r="D59" s="141" t="s">
        <v>228</v>
      </c>
      <c r="E59" s="498" t="s">
        <v>135</v>
      </c>
      <c r="F59" s="499"/>
      <c r="G59" s="499"/>
      <c r="H59" s="499"/>
      <c r="I59" s="499"/>
      <c r="J59" s="499"/>
      <c r="K59" s="499"/>
      <c r="L59" s="499"/>
      <c r="M59" s="499"/>
      <c r="N59" s="499"/>
      <c r="O59" s="499"/>
      <c r="P59" s="499"/>
      <c r="Q59" s="499"/>
      <c r="R59" s="499"/>
      <c r="S59" s="499"/>
      <c r="T59" s="499"/>
      <c r="U59" s="499"/>
      <c r="V59" s="499"/>
      <c r="W59" s="499"/>
      <c r="X59" s="499"/>
      <c r="Y59" s="499"/>
      <c r="Z59" s="499"/>
      <c r="AA59" s="499"/>
      <c r="AB59" s="499"/>
      <c r="AC59" s="500"/>
      <c r="AD59" s="142" t="s">
        <v>87</v>
      </c>
      <c r="AE59" s="89" t="s">
        <v>87</v>
      </c>
      <c r="AF59" s="148" t="s">
        <v>87</v>
      </c>
      <c r="AG59" s="143" t="s">
        <v>93</v>
      </c>
      <c r="AH59" s="144" t="s">
        <v>87</v>
      </c>
      <c r="AI59" s="145" t="s">
        <v>87</v>
      </c>
      <c r="AJ59" s="144" t="s">
        <v>87</v>
      </c>
      <c r="AK59" s="147" t="s">
        <v>87</v>
      </c>
      <c r="AL59" s="413">
        <f t="shared" si="26"/>
        <v>82.5</v>
      </c>
      <c r="AM59" s="393"/>
      <c r="AN59" s="414"/>
      <c r="AO59" s="413">
        <f t="shared" si="27"/>
        <v>27.5</v>
      </c>
      <c r="AP59" s="393"/>
      <c r="AQ59" s="414"/>
      <c r="AR59" s="381">
        <f t="shared" si="28"/>
        <v>55</v>
      </c>
      <c r="AS59" s="374"/>
      <c r="AT59" s="382"/>
      <c r="AU59" s="415">
        <f t="shared" ref="AU59:AU61" si="30">AR59-AX59</f>
        <v>43</v>
      </c>
      <c r="AV59" s="416"/>
      <c r="AW59" s="417"/>
      <c r="AX59" s="393">
        <v>12</v>
      </c>
      <c r="AY59" s="393"/>
      <c r="AZ59" s="478"/>
      <c r="BA59" s="360"/>
      <c r="BB59" s="360"/>
      <c r="BC59" s="479"/>
      <c r="BD59" s="488"/>
      <c r="BE59" s="360"/>
      <c r="BF59" s="489"/>
      <c r="BG59" s="360"/>
      <c r="BH59" s="360"/>
      <c r="BI59" s="479"/>
      <c r="BJ59" s="488">
        <v>34</v>
      </c>
      <c r="BK59" s="360"/>
      <c r="BL59" s="489"/>
      <c r="BM59" s="360">
        <v>21</v>
      </c>
      <c r="BN59" s="360"/>
      <c r="BO59" s="479"/>
      <c r="BP59" s="488"/>
      <c r="BQ59" s="360"/>
      <c r="BR59" s="489"/>
      <c r="BS59" s="360"/>
      <c r="BT59" s="360"/>
      <c r="BU59" s="479"/>
      <c r="BV59" s="488"/>
      <c r="BW59" s="360"/>
      <c r="BX59" s="489"/>
      <c r="BY59" s="360"/>
      <c r="BZ59" s="360"/>
      <c r="CA59" s="479"/>
      <c r="CB59" s="5"/>
      <c r="CC59" s="5"/>
      <c r="CD59" s="1"/>
      <c r="CE59" s="1"/>
      <c r="CF59" s="1"/>
      <c r="CG59" s="3"/>
    </row>
    <row r="60" spans="3:85" ht="18" customHeight="1" x14ac:dyDescent="0.25">
      <c r="C60" s="2"/>
      <c r="D60" s="141" t="s">
        <v>229</v>
      </c>
      <c r="E60" s="839" t="s">
        <v>133</v>
      </c>
      <c r="F60" s="499"/>
      <c r="G60" s="499"/>
      <c r="H60" s="499"/>
      <c r="I60" s="499"/>
      <c r="J60" s="499"/>
      <c r="K60" s="499"/>
      <c r="L60" s="499"/>
      <c r="M60" s="499"/>
      <c r="N60" s="499"/>
      <c r="O60" s="499"/>
      <c r="P60" s="499"/>
      <c r="Q60" s="499"/>
      <c r="R60" s="499"/>
      <c r="S60" s="499"/>
      <c r="T60" s="499"/>
      <c r="U60" s="499"/>
      <c r="V60" s="499"/>
      <c r="W60" s="499"/>
      <c r="X60" s="499"/>
      <c r="Y60" s="499"/>
      <c r="Z60" s="499"/>
      <c r="AA60" s="499"/>
      <c r="AB60" s="499"/>
      <c r="AC60" s="500"/>
      <c r="AD60" s="142" t="s">
        <v>87</v>
      </c>
      <c r="AE60" s="89" t="s">
        <v>87</v>
      </c>
      <c r="AF60" s="148" t="s">
        <v>87</v>
      </c>
      <c r="AG60" s="143" t="s">
        <v>87</v>
      </c>
      <c r="AH60" s="144" t="s">
        <v>87</v>
      </c>
      <c r="AI60" s="150" t="s">
        <v>93</v>
      </c>
      <c r="AJ60" s="144" t="s">
        <v>87</v>
      </c>
      <c r="AK60" s="147" t="s">
        <v>87</v>
      </c>
      <c r="AL60" s="392">
        <f>AO60+AR60</f>
        <v>66</v>
      </c>
      <c r="AM60" s="393"/>
      <c r="AN60" s="394"/>
      <c r="AO60" s="392">
        <f>AR60/2</f>
        <v>22</v>
      </c>
      <c r="AP60" s="393"/>
      <c r="AQ60" s="394"/>
      <c r="AR60" s="373">
        <f>SUM(BD60:CA60)</f>
        <v>44</v>
      </c>
      <c r="AS60" s="374"/>
      <c r="AT60" s="375"/>
      <c r="AU60" s="415">
        <f>AR60-AX60</f>
        <v>36</v>
      </c>
      <c r="AV60" s="416"/>
      <c r="AW60" s="417"/>
      <c r="AX60" s="393">
        <v>8</v>
      </c>
      <c r="AY60" s="393"/>
      <c r="AZ60" s="478"/>
      <c r="BA60" s="360"/>
      <c r="BB60" s="360"/>
      <c r="BC60" s="361"/>
      <c r="BD60" s="488"/>
      <c r="BE60" s="360"/>
      <c r="BF60" s="489"/>
      <c r="BG60" s="359"/>
      <c r="BH60" s="360"/>
      <c r="BI60" s="361"/>
      <c r="BJ60" s="488"/>
      <c r="BK60" s="360"/>
      <c r="BL60" s="489"/>
      <c r="BM60" s="360"/>
      <c r="BN60" s="360"/>
      <c r="BO60" s="361"/>
      <c r="BP60" s="488"/>
      <c r="BQ60" s="360"/>
      <c r="BR60" s="489"/>
      <c r="BS60" s="360">
        <v>44</v>
      </c>
      <c r="BT60" s="360"/>
      <c r="BU60" s="361"/>
      <c r="BV60" s="488"/>
      <c r="BW60" s="360"/>
      <c r="BX60" s="489"/>
      <c r="BY60" s="562"/>
      <c r="BZ60" s="562"/>
      <c r="CA60" s="693"/>
      <c r="CB60" s="5"/>
      <c r="CC60" s="5"/>
      <c r="CD60" s="1"/>
      <c r="CE60" s="1"/>
      <c r="CF60" s="1"/>
      <c r="CG60" s="3"/>
    </row>
    <row r="61" spans="3:85" ht="20.25" customHeight="1" x14ac:dyDescent="0.25">
      <c r="C61" s="2"/>
      <c r="D61" s="141" t="s">
        <v>230</v>
      </c>
      <c r="E61" s="498" t="s">
        <v>136</v>
      </c>
      <c r="F61" s="499"/>
      <c r="G61" s="499"/>
      <c r="H61" s="499"/>
      <c r="I61" s="499"/>
      <c r="J61" s="499"/>
      <c r="K61" s="499"/>
      <c r="L61" s="499"/>
      <c r="M61" s="499"/>
      <c r="N61" s="499"/>
      <c r="O61" s="499"/>
      <c r="P61" s="499"/>
      <c r="Q61" s="499"/>
      <c r="R61" s="499"/>
      <c r="S61" s="499"/>
      <c r="T61" s="499"/>
      <c r="U61" s="499"/>
      <c r="V61" s="499"/>
      <c r="W61" s="499"/>
      <c r="X61" s="499"/>
      <c r="Y61" s="499"/>
      <c r="Z61" s="499"/>
      <c r="AA61" s="499"/>
      <c r="AB61" s="499"/>
      <c r="AC61" s="500"/>
      <c r="AD61" s="142" t="s">
        <v>87</v>
      </c>
      <c r="AE61" s="89" t="s">
        <v>87</v>
      </c>
      <c r="AF61" s="148" t="s">
        <v>87</v>
      </c>
      <c r="AG61" s="143" t="s">
        <v>87</v>
      </c>
      <c r="AH61" s="146" t="s">
        <v>87</v>
      </c>
      <c r="AI61" s="145" t="s">
        <v>87</v>
      </c>
      <c r="AJ61" s="146" t="s">
        <v>87</v>
      </c>
      <c r="AK61" s="147" t="s">
        <v>93</v>
      </c>
      <c r="AL61" s="413">
        <f t="shared" si="26"/>
        <v>66</v>
      </c>
      <c r="AM61" s="393"/>
      <c r="AN61" s="414"/>
      <c r="AO61" s="413">
        <f t="shared" si="27"/>
        <v>22</v>
      </c>
      <c r="AP61" s="393"/>
      <c r="AQ61" s="414"/>
      <c r="AR61" s="381">
        <f t="shared" si="28"/>
        <v>44</v>
      </c>
      <c r="AS61" s="374"/>
      <c r="AT61" s="382"/>
      <c r="AU61" s="415">
        <f t="shared" si="30"/>
        <v>34</v>
      </c>
      <c r="AV61" s="416"/>
      <c r="AW61" s="417"/>
      <c r="AX61" s="393">
        <v>10</v>
      </c>
      <c r="AY61" s="393"/>
      <c r="AZ61" s="478"/>
      <c r="BA61" s="360"/>
      <c r="BB61" s="360"/>
      <c r="BC61" s="360"/>
      <c r="BD61" s="488"/>
      <c r="BE61" s="360"/>
      <c r="BF61" s="489"/>
      <c r="BG61" s="360"/>
      <c r="BH61" s="360"/>
      <c r="BI61" s="479"/>
      <c r="BJ61" s="488"/>
      <c r="BK61" s="360"/>
      <c r="BL61" s="489"/>
      <c r="BM61" s="360"/>
      <c r="BN61" s="360"/>
      <c r="BO61" s="360"/>
      <c r="BP61" s="488"/>
      <c r="BQ61" s="360"/>
      <c r="BR61" s="489"/>
      <c r="BS61" s="360"/>
      <c r="BT61" s="360"/>
      <c r="BU61" s="479"/>
      <c r="BV61" s="488">
        <v>26</v>
      </c>
      <c r="BW61" s="360"/>
      <c r="BX61" s="489"/>
      <c r="BY61" s="360">
        <v>18</v>
      </c>
      <c r="BZ61" s="360"/>
      <c r="CA61" s="479"/>
      <c r="CB61" s="5"/>
      <c r="CC61" s="5"/>
      <c r="CD61" s="1"/>
      <c r="CE61" s="1"/>
      <c r="CF61" s="1"/>
      <c r="CG61" s="3"/>
    </row>
    <row r="62" spans="3:85" ht="15.75" customHeight="1" x14ac:dyDescent="0.25">
      <c r="C62" s="2"/>
      <c r="D62" s="135" t="s">
        <v>137</v>
      </c>
      <c r="E62" s="495" t="s">
        <v>247</v>
      </c>
      <c r="F62" s="496"/>
      <c r="G62" s="496"/>
      <c r="H62" s="496"/>
      <c r="I62" s="496"/>
      <c r="J62" s="496"/>
      <c r="K62" s="496"/>
      <c r="L62" s="496"/>
      <c r="M62" s="496"/>
      <c r="N62" s="496"/>
      <c r="O62" s="496"/>
      <c r="P62" s="496"/>
      <c r="Q62" s="496"/>
      <c r="R62" s="496"/>
      <c r="S62" s="496"/>
      <c r="T62" s="496"/>
      <c r="U62" s="496"/>
      <c r="V62" s="496"/>
      <c r="W62" s="496"/>
      <c r="X62" s="496"/>
      <c r="Y62" s="496"/>
      <c r="Z62" s="496"/>
      <c r="AA62" s="496"/>
      <c r="AB62" s="496"/>
      <c r="AC62" s="497"/>
      <c r="AD62" s="151"/>
      <c r="AE62" s="152"/>
      <c r="AF62" s="152"/>
      <c r="AG62" s="152"/>
      <c r="AH62" s="152"/>
      <c r="AI62" s="152"/>
      <c r="AJ62" s="152"/>
      <c r="AK62" s="153"/>
      <c r="AL62" s="723">
        <f>SUM(AL63:AN64)</f>
        <v>186</v>
      </c>
      <c r="AM62" s="491"/>
      <c r="AN62" s="492"/>
      <c r="AO62" s="723">
        <f t="shared" ref="AO62" si="31">SUM(AO63:AQ64)</f>
        <v>62</v>
      </c>
      <c r="AP62" s="491"/>
      <c r="AQ62" s="492"/>
      <c r="AR62" s="723">
        <f t="shared" ref="AR62" si="32">SUM(AR63:AT64)</f>
        <v>124</v>
      </c>
      <c r="AS62" s="491"/>
      <c r="AT62" s="492"/>
      <c r="AU62" s="493">
        <f t="shared" ref="AU62" si="33">SUM(AU63:AW64)</f>
        <v>52</v>
      </c>
      <c r="AV62" s="491"/>
      <c r="AW62" s="494"/>
      <c r="AX62" s="491">
        <f t="shared" ref="AX62" si="34">SUM(AX63:AZ64)</f>
        <v>72</v>
      </c>
      <c r="AY62" s="491"/>
      <c r="AZ62" s="494"/>
      <c r="BA62" s="491">
        <f t="shared" ref="BA62" si="35">SUM(BA63:BC64)</f>
        <v>0</v>
      </c>
      <c r="BB62" s="491"/>
      <c r="BC62" s="492"/>
      <c r="BD62" s="493">
        <f t="shared" ref="BD62" si="36">SUM(BD63:BF64)</f>
        <v>0</v>
      </c>
      <c r="BE62" s="491"/>
      <c r="BF62" s="494"/>
      <c r="BG62" s="491">
        <f t="shared" ref="BG62" si="37">SUM(BG63:BI64)</f>
        <v>0</v>
      </c>
      <c r="BH62" s="491"/>
      <c r="BI62" s="492"/>
      <c r="BJ62" s="493">
        <f>SUM(BJ63:BL64)</f>
        <v>34</v>
      </c>
      <c r="BK62" s="491"/>
      <c r="BL62" s="494"/>
      <c r="BM62" s="491">
        <f t="shared" ref="BM62" si="38">SUM(BM63:BO64)</f>
        <v>24</v>
      </c>
      <c r="BN62" s="491"/>
      <c r="BO62" s="492"/>
      <c r="BP62" s="493">
        <f t="shared" ref="BP62" si="39">SUM(BP63:BR64)</f>
        <v>13</v>
      </c>
      <c r="BQ62" s="491"/>
      <c r="BR62" s="494"/>
      <c r="BS62" s="491">
        <f t="shared" ref="BS62" si="40">SUM(BS63:BU64)</f>
        <v>22</v>
      </c>
      <c r="BT62" s="491"/>
      <c r="BU62" s="492"/>
      <c r="BV62" s="493">
        <f t="shared" ref="BV62" si="41">SUM(BV63:BX64)</f>
        <v>13</v>
      </c>
      <c r="BW62" s="491"/>
      <c r="BX62" s="494"/>
      <c r="BY62" s="491">
        <f t="shared" ref="BY62" si="42">SUM(BY63:CA64)</f>
        <v>18</v>
      </c>
      <c r="BZ62" s="491"/>
      <c r="CA62" s="492"/>
      <c r="CB62" s="139"/>
      <c r="CC62" s="140"/>
      <c r="CD62" s="1"/>
      <c r="CE62" s="1"/>
      <c r="CF62" s="1"/>
      <c r="CG62" s="3"/>
    </row>
    <row r="63" spans="3:85" ht="25.5" customHeight="1" x14ac:dyDescent="0.25">
      <c r="C63" s="2"/>
      <c r="D63" s="141" t="s">
        <v>138</v>
      </c>
      <c r="E63" s="498" t="s">
        <v>139</v>
      </c>
      <c r="F63" s="499"/>
      <c r="G63" s="499"/>
      <c r="H63" s="499"/>
      <c r="I63" s="499"/>
      <c r="J63" s="499"/>
      <c r="K63" s="499"/>
      <c r="L63" s="499"/>
      <c r="M63" s="499"/>
      <c r="N63" s="499"/>
      <c r="O63" s="499"/>
      <c r="P63" s="499"/>
      <c r="Q63" s="499"/>
      <c r="R63" s="499"/>
      <c r="S63" s="499"/>
      <c r="T63" s="499"/>
      <c r="U63" s="499"/>
      <c r="V63" s="499"/>
      <c r="W63" s="499"/>
      <c r="X63" s="499"/>
      <c r="Y63" s="499"/>
      <c r="Z63" s="499"/>
      <c r="AA63" s="499"/>
      <c r="AB63" s="499"/>
      <c r="AC63" s="500"/>
      <c r="AD63" s="154" t="s">
        <v>87</v>
      </c>
      <c r="AE63" s="155" t="s">
        <v>87</v>
      </c>
      <c r="AF63" s="156" t="s">
        <v>87</v>
      </c>
      <c r="AG63" s="157" t="s">
        <v>93</v>
      </c>
      <c r="AH63" s="158" t="s">
        <v>87</v>
      </c>
      <c r="AI63" s="159" t="s">
        <v>87</v>
      </c>
      <c r="AJ63" s="158" t="s">
        <v>87</v>
      </c>
      <c r="AK63" s="160" t="s">
        <v>87</v>
      </c>
      <c r="AL63" s="413">
        <f>AO63+AR63</f>
        <v>87</v>
      </c>
      <c r="AM63" s="393"/>
      <c r="AN63" s="414"/>
      <c r="AO63" s="413">
        <f>AR63/2</f>
        <v>29</v>
      </c>
      <c r="AP63" s="393"/>
      <c r="AQ63" s="414"/>
      <c r="AR63" s="381">
        <v>58</v>
      </c>
      <c r="AS63" s="374"/>
      <c r="AT63" s="382"/>
      <c r="AU63" s="415">
        <f>AR63-AX63</f>
        <v>26</v>
      </c>
      <c r="AV63" s="416"/>
      <c r="AW63" s="417"/>
      <c r="AX63" s="393">
        <v>32</v>
      </c>
      <c r="AY63" s="393"/>
      <c r="AZ63" s="478"/>
      <c r="BA63" s="360"/>
      <c r="BB63" s="360"/>
      <c r="BC63" s="360"/>
      <c r="BD63" s="488"/>
      <c r="BE63" s="360"/>
      <c r="BF63" s="489"/>
      <c r="BG63" s="360"/>
      <c r="BH63" s="360"/>
      <c r="BI63" s="479"/>
      <c r="BJ63" s="488">
        <v>34</v>
      </c>
      <c r="BK63" s="360"/>
      <c r="BL63" s="489"/>
      <c r="BM63" s="862">
        <v>24</v>
      </c>
      <c r="BN63" s="862"/>
      <c r="BO63" s="863"/>
      <c r="BP63" s="488"/>
      <c r="BQ63" s="360"/>
      <c r="BR63" s="489"/>
      <c r="BS63" s="360"/>
      <c r="BT63" s="360"/>
      <c r="BU63" s="479"/>
      <c r="BV63" s="488"/>
      <c r="BW63" s="360"/>
      <c r="BX63" s="489"/>
      <c r="BY63" s="694"/>
      <c r="BZ63" s="694"/>
      <c r="CA63" s="695"/>
      <c r="CB63" s="5"/>
      <c r="CC63" s="5"/>
      <c r="CD63" s="1"/>
      <c r="CE63" s="1"/>
      <c r="CF63" s="1"/>
      <c r="CG63" s="3"/>
    </row>
    <row r="64" spans="3:85" ht="28.5" customHeight="1" x14ac:dyDescent="0.25">
      <c r="C64" s="2"/>
      <c r="D64" s="141" t="s">
        <v>140</v>
      </c>
      <c r="E64" s="472" t="s">
        <v>141</v>
      </c>
      <c r="F64" s="473"/>
      <c r="G64" s="473"/>
      <c r="H64" s="473"/>
      <c r="I64" s="473"/>
      <c r="J64" s="473"/>
      <c r="K64" s="473"/>
      <c r="L64" s="473"/>
      <c r="M64" s="473"/>
      <c r="N64" s="473"/>
      <c r="O64" s="473"/>
      <c r="P64" s="473"/>
      <c r="Q64" s="473"/>
      <c r="R64" s="473"/>
      <c r="S64" s="473"/>
      <c r="T64" s="473"/>
      <c r="U64" s="473"/>
      <c r="V64" s="473"/>
      <c r="W64" s="473"/>
      <c r="X64" s="473"/>
      <c r="Y64" s="473"/>
      <c r="Z64" s="473"/>
      <c r="AA64" s="473"/>
      <c r="AB64" s="473"/>
      <c r="AC64" s="474"/>
      <c r="AD64" s="154" t="s">
        <v>87</v>
      </c>
      <c r="AE64" s="155" t="s">
        <v>87</v>
      </c>
      <c r="AF64" s="156" t="s">
        <v>87</v>
      </c>
      <c r="AG64" s="106" t="s">
        <v>87</v>
      </c>
      <c r="AH64" s="158" t="s">
        <v>87</v>
      </c>
      <c r="AI64" s="159" t="s">
        <v>87</v>
      </c>
      <c r="AJ64" s="161" t="s">
        <v>87</v>
      </c>
      <c r="AK64" s="162" t="s">
        <v>93</v>
      </c>
      <c r="AL64" s="413">
        <f>AO64+AR64</f>
        <v>99</v>
      </c>
      <c r="AM64" s="393"/>
      <c r="AN64" s="414"/>
      <c r="AO64" s="413">
        <f>AR64/2</f>
        <v>33</v>
      </c>
      <c r="AP64" s="393"/>
      <c r="AQ64" s="414"/>
      <c r="AR64" s="381">
        <v>66</v>
      </c>
      <c r="AS64" s="374"/>
      <c r="AT64" s="382"/>
      <c r="AU64" s="415">
        <f>AR64-AX64</f>
        <v>26</v>
      </c>
      <c r="AV64" s="416"/>
      <c r="AW64" s="417"/>
      <c r="AX64" s="393">
        <v>40</v>
      </c>
      <c r="AY64" s="393"/>
      <c r="AZ64" s="478"/>
      <c r="BA64" s="360"/>
      <c r="BB64" s="360"/>
      <c r="BC64" s="360"/>
      <c r="BD64" s="488"/>
      <c r="BE64" s="360"/>
      <c r="BF64" s="489"/>
      <c r="BG64" s="360"/>
      <c r="BH64" s="360"/>
      <c r="BI64" s="479"/>
      <c r="BJ64" s="488"/>
      <c r="BK64" s="360"/>
      <c r="BL64" s="489"/>
      <c r="BM64" s="360"/>
      <c r="BN64" s="360"/>
      <c r="BO64" s="360"/>
      <c r="BP64" s="488">
        <v>13</v>
      </c>
      <c r="BQ64" s="360"/>
      <c r="BR64" s="489"/>
      <c r="BS64" s="360">
        <v>22</v>
      </c>
      <c r="BT64" s="360"/>
      <c r="BU64" s="479"/>
      <c r="BV64" s="488">
        <v>13</v>
      </c>
      <c r="BW64" s="360"/>
      <c r="BX64" s="489"/>
      <c r="BY64" s="360">
        <v>18</v>
      </c>
      <c r="BZ64" s="360"/>
      <c r="CA64" s="479"/>
      <c r="CB64" s="5"/>
      <c r="CC64" s="5"/>
      <c r="CD64" s="1"/>
      <c r="CE64" s="1"/>
      <c r="CF64" s="1"/>
      <c r="CG64" s="3"/>
    </row>
    <row r="65" spans="3:85" ht="15.75" customHeight="1" x14ac:dyDescent="0.25">
      <c r="C65" s="2"/>
      <c r="D65" s="135" t="s">
        <v>142</v>
      </c>
      <c r="E65" s="495" t="s">
        <v>143</v>
      </c>
      <c r="F65" s="496"/>
      <c r="G65" s="496"/>
      <c r="H65" s="496"/>
      <c r="I65" s="496"/>
      <c r="J65" s="496"/>
      <c r="K65" s="496"/>
      <c r="L65" s="496"/>
      <c r="M65" s="496"/>
      <c r="N65" s="496"/>
      <c r="O65" s="496"/>
      <c r="P65" s="496"/>
      <c r="Q65" s="496"/>
      <c r="R65" s="496"/>
      <c r="S65" s="496"/>
      <c r="T65" s="496"/>
      <c r="U65" s="496"/>
      <c r="V65" s="496"/>
      <c r="W65" s="496"/>
      <c r="X65" s="496"/>
      <c r="Y65" s="496"/>
      <c r="Z65" s="496"/>
      <c r="AA65" s="496"/>
      <c r="AB65" s="496"/>
      <c r="AC65" s="497"/>
      <c r="AD65" s="151"/>
      <c r="AE65" s="152"/>
      <c r="AF65" s="152"/>
      <c r="AG65" s="152"/>
      <c r="AH65" s="152"/>
      <c r="AI65" s="152"/>
      <c r="AJ65" s="152"/>
      <c r="AK65" s="153"/>
      <c r="AL65" s="723">
        <f>AL66+AL80</f>
        <v>4210.5</v>
      </c>
      <c r="AM65" s="491"/>
      <c r="AN65" s="492"/>
      <c r="AO65" s="723">
        <f t="shared" ref="AO65" si="43">AO66+AO80</f>
        <v>1403.5</v>
      </c>
      <c r="AP65" s="491"/>
      <c r="AQ65" s="492"/>
      <c r="AR65" s="723">
        <f t="shared" ref="AR65" si="44">AR66+AR80</f>
        <v>2807</v>
      </c>
      <c r="AS65" s="491"/>
      <c r="AT65" s="492"/>
      <c r="AU65" s="493">
        <f t="shared" ref="AU65" si="45">AU66+AU80</f>
        <v>1220</v>
      </c>
      <c r="AV65" s="491"/>
      <c r="AW65" s="494"/>
      <c r="AX65" s="491">
        <f t="shared" ref="AX65" si="46">AX66+AX80</f>
        <v>1587</v>
      </c>
      <c r="AY65" s="491"/>
      <c r="AZ65" s="494"/>
      <c r="BA65" s="491"/>
      <c r="BB65" s="491"/>
      <c r="BC65" s="492"/>
      <c r="BD65" s="493">
        <f>BD66+BD80</f>
        <v>51</v>
      </c>
      <c r="BE65" s="491"/>
      <c r="BF65" s="494"/>
      <c r="BG65" s="491">
        <f t="shared" ref="BG65" si="47">BG66+BG80</f>
        <v>52</v>
      </c>
      <c r="BH65" s="491"/>
      <c r="BI65" s="492"/>
      <c r="BJ65" s="493">
        <f t="shared" ref="BJ65" si="48">BJ66+BJ80</f>
        <v>395</v>
      </c>
      <c r="BK65" s="491"/>
      <c r="BL65" s="494"/>
      <c r="BM65" s="491">
        <f t="shared" ref="BM65" si="49">BM66+BM80</f>
        <v>626</v>
      </c>
      <c r="BN65" s="491"/>
      <c r="BO65" s="492"/>
      <c r="BP65" s="493">
        <f t="shared" ref="BP65" si="50">BP66+BP80</f>
        <v>403</v>
      </c>
      <c r="BQ65" s="491"/>
      <c r="BR65" s="494"/>
      <c r="BS65" s="491">
        <f t="shared" ref="BS65" si="51">BS66+BS80</f>
        <v>660</v>
      </c>
      <c r="BT65" s="491"/>
      <c r="BU65" s="492"/>
      <c r="BV65" s="493">
        <f t="shared" ref="BV65" si="52">BV66+BV80</f>
        <v>377</v>
      </c>
      <c r="BW65" s="491"/>
      <c r="BX65" s="494"/>
      <c r="BY65" s="491">
        <f t="shared" ref="BY65" si="53">BY66+BY80</f>
        <v>243</v>
      </c>
      <c r="BZ65" s="491"/>
      <c r="CA65" s="492"/>
      <c r="CB65" s="139"/>
      <c r="CC65" s="140"/>
      <c r="CD65" s="1"/>
      <c r="CE65" s="1"/>
      <c r="CF65" s="1"/>
      <c r="CG65" s="3"/>
    </row>
    <row r="66" spans="3:85" ht="15.75" customHeight="1" x14ac:dyDescent="0.25">
      <c r="C66" s="2"/>
      <c r="D66" s="135" t="s">
        <v>144</v>
      </c>
      <c r="E66" s="495" t="s">
        <v>224</v>
      </c>
      <c r="F66" s="496"/>
      <c r="G66" s="496"/>
      <c r="H66" s="496"/>
      <c r="I66" s="496"/>
      <c r="J66" s="496"/>
      <c r="K66" s="496"/>
      <c r="L66" s="496"/>
      <c r="M66" s="496"/>
      <c r="N66" s="496"/>
      <c r="O66" s="496"/>
      <c r="P66" s="496"/>
      <c r="Q66" s="496"/>
      <c r="R66" s="496"/>
      <c r="S66" s="496"/>
      <c r="T66" s="496"/>
      <c r="U66" s="496"/>
      <c r="V66" s="496"/>
      <c r="W66" s="496"/>
      <c r="X66" s="496"/>
      <c r="Y66" s="496"/>
      <c r="Z66" s="496"/>
      <c r="AA66" s="496"/>
      <c r="AB66" s="496"/>
      <c r="AC66" s="497"/>
      <c r="AD66" s="151"/>
      <c r="AE66" s="152"/>
      <c r="AF66" s="152"/>
      <c r="AG66" s="152"/>
      <c r="AH66" s="152"/>
      <c r="AI66" s="152"/>
      <c r="AJ66" s="152"/>
      <c r="AK66" s="153"/>
      <c r="AL66" s="723">
        <f>SUM(AL67:AN79)</f>
        <v>1288.5</v>
      </c>
      <c r="AM66" s="491"/>
      <c r="AN66" s="492"/>
      <c r="AO66" s="723">
        <f>SUM(AO67:AQ79)</f>
        <v>429.5</v>
      </c>
      <c r="AP66" s="491"/>
      <c r="AQ66" s="492"/>
      <c r="AR66" s="723">
        <f t="shared" ref="AR66" si="54">SUM(AR67:AT79)</f>
        <v>859</v>
      </c>
      <c r="AS66" s="491"/>
      <c r="AT66" s="492"/>
      <c r="AU66" s="836">
        <f t="shared" ref="AU66" si="55">SUM(AU67:AW79)</f>
        <v>625</v>
      </c>
      <c r="AV66" s="837"/>
      <c r="AW66" s="837"/>
      <c r="AX66" s="837">
        <f t="shared" ref="AX66" si="56">SUM(AX67:AZ79)</f>
        <v>234</v>
      </c>
      <c r="AY66" s="837"/>
      <c r="AZ66" s="837"/>
      <c r="BA66" s="837"/>
      <c r="BB66" s="837"/>
      <c r="BC66" s="855"/>
      <c r="BD66" s="493">
        <f t="shared" ref="BD66" si="57">SUM(BD67:BF79)</f>
        <v>17</v>
      </c>
      <c r="BE66" s="491"/>
      <c r="BF66" s="494"/>
      <c r="BG66" s="491">
        <f t="shared" ref="BG66" si="58">SUM(BG67:BI79)</f>
        <v>22</v>
      </c>
      <c r="BH66" s="491"/>
      <c r="BI66" s="492"/>
      <c r="BJ66" s="493">
        <f t="shared" ref="BJ66" si="59">SUM(BJ67:BL79)</f>
        <v>153</v>
      </c>
      <c r="BK66" s="491"/>
      <c r="BL66" s="494"/>
      <c r="BM66" s="491">
        <f t="shared" ref="BM66" si="60">SUM(BM67:BO79)</f>
        <v>188</v>
      </c>
      <c r="BN66" s="491"/>
      <c r="BO66" s="492"/>
      <c r="BP66" s="493">
        <f t="shared" ref="BP66" si="61">SUM(BP67:BR79)</f>
        <v>52</v>
      </c>
      <c r="BQ66" s="491"/>
      <c r="BR66" s="494"/>
      <c r="BS66" s="491">
        <f t="shared" ref="BS66" si="62">SUM(BS67:BU79)</f>
        <v>198</v>
      </c>
      <c r="BT66" s="491"/>
      <c r="BU66" s="492"/>
      <c r="BV66" s="493">
        <f t="shared" ref="BV66" si="63">SUM(BV67:BX79)</f>
        <v>130</v>
      </c>
      <c r="BW66" s="491"/>
      <c r="BX66" s="494"/>
      <c r="BY66" s="491">
        <f t="shared" ref="BY66" si="64">SUM(BY67:CA79)</f>
        <v>99</v>
      </c>
      <c r="BZ66" s="491"/>
      <c r="CA66" s="492"/>
      <c r="CB66" s="139"/>
      <c r="CC66" s="140"/>
      <c r="CD66" s="1"/>
      <c r="CE66" s="1"/>
      <c r="CF66" s="1"/>
      <c r="CG66" s="3"/>
    </row>
    <row r="67" spans="3:85" ht="18" customHeight="1" x14ac:dyDescent="0.25">
      <c r="C67" s="2"/>
      <c r="D67" s="141" t="s">
        <v>145</v>
      </c>
      <c r="E67" s="498" t="s">
        <v>146</v>
      </c>
      <c r="F67" s="499"/>
      <c r="G67" s="499"/>
      <c r="H67" s="499"/>
      <c r="I67" s="499"/>
      <c r="J67" s="499"/>
      <c r="K67" s="499"/>
      <c r="L67" s="499"/>
      <c r="M67" s="499"/>
      <c r="N67" s="499"/>
      <c r="O67" s="499"/>
      <c r="P67" s="499"/>
      <c r="Q67" s="499"/>
      <c r="R67" s="499"/>
      <c r="S67" s="499"/>
      <c r="T67" s="499"/>
      <c r="U67" s="499"/>
      <c r="V67" s="499"/>
      <c r="W67" s="499"/>
      <c r="X67" s="499"/>
      <c r="Y67" s="499"/>
      <c r="Z67" s="499"/>
      <c r="AA67" s="499"/>
      <c r="AB67" s="499"/>
      <c r="AC67" s="500"/>
      <c r="AD67" s="142" t="s">
        <v>87</v>
      </c>
      <c r="AE67" s="89" t="s">
        <v>87</v>
      </c>
      <c r="AF67" s="163" t="s">
        <v>93</v>
      </c>
      <c r="AG67" s="164" t="s">
        <v>30</v>
      </c>
      <c r="AH67" s="163" t="s">
        <v>87</v>
      </c>
      <c r="AI67" s="164" t="s">
        <v>87</v>
      </c>
      <c r="AJ67" s="165" t="s">
        <v>87</v>
      </c>
      <c r="AK67" s="164" t="s">
        <v>87</v>
      </c>
      <c r="AL67" s="413">
        <f>AO67+AR67</f>
        <v>171</v>
      </c>
      <c r="AM67" s="393"/>
      <c r="AN67" s="414"/>
      <c r="AO67" s="413">
        <f>AR67/2</f>
        <v>57</v>
      </c>
      <c r="AP67" s="393"/>
      <c r="AQ67" s="414"/>
      <c r="AR67" s="381">
        <f>SUM(BD67:CA67)</f>
        <v>114</v>
      </c>
      <c r="AS67" s="374"/>
      <c r="AT67" s="382"/>
      <c r="AU67" s="415">
        <f>AR67-AX67</f>
        <v>98</v>
      </c>
      <c r="AV67" s="416"/>
      <c r="AW67" s="417"/>
      <c r="AX67" s="393">
        <v>16</v>
      </c>
      <c r="AY67" s="393"/>
      <c r="AZ67" s="478"/>
      <c r="BA67" s="360"/>
      <c r="BB67" s="360"/>
      <c r="BC67" s="360"/>
      <c r="BD67" s="488"/>
      <c r="BE67" s="360"/>
      <c r="BF67" s="489"/>
      <c r="BG67" s="360"/>
      <c r="BH67" s="360"/>
      <c r="BI67" s="479"/>
      <c r="BJ67" s="488">
        <v>51</v>
      </c>
      <c r="BK67" s="360"/>
      <c r="BL67" s="489"/>
      <c r="BM67" s="360">
        <v>63</v>
      </c>
      <c r="BN67" s="360"/>
      <c r="BO67" s="360"/>
      <c r="BP67" s="488"/>
      <c r="BQ67" s="360"/>
      <c r="BR67" s="489"/>
      <c r="BS67" s="360"/>
      <c r="BT67" s="360"/>
      <c r="BU67" s="479"/>
      <c r="BV67" s="488"/>
      <c r="BW67" s="360"/>
      <c r="BX67" s="489"/>
      <c r="BY67" s="562"/>
      <c r="BZ67" s="562"/>
      <c r="CA67" s="563"/>
      <c r="CB67" s="5"/>
      <c r="CC67" s="5"/>
      <c r="CD67" s="1"/>
      <c r="CE67" s="1"/>
      <c r="CF67" s="1"/>
      <c r="CG67" s="3"/>
    </row>
    <row r="68" spans="3:85" ht="18" customHeight="1" x14ac:dyDescent="0.25">
      <c r="C68" s="2"/>
      <c r="D68" s="141" t="s">
        <v>147</v>
      </c>
      <c r="E68" s="498" t="s">
        <v>148</v>
      </c>
      <c r="F68" s="499"/>
      <c r="G68" s="499"/>
      <c r="H68" s="499"/>
      <c r="I68" s="499"/>
      <c r="J68" s="499"/>
      <c r="K68" s="499"/>
      <c r="L68" s="499"/>
      <c r="M68" s="499"/>
      <c r="N68" s="499"/>
      <c r="O68" s="499"/>
      <c r="P68" s="499"/>
      <c r="Q68" s="499"/>
      <c r="R68" s="499"/>
      <c r="S68" s="499"/>
      <c r="T68" s="499"/>
      <c r="U68" s="499"/>
      <c r="V68" s="499"/>
      <c r="W68" s="499"/>
      <c r="X68" s="499"/>
      <c r="Y68" s="499"/>
      <c r="Z68" s="499"/>
      <c r="AA68" s="499"/>
      <c r="AB68" s="499"/>
      <c r="AC68" s="500"/>
      <c r="AD68" s="142" t="s">
        <v>87</v>
      </c>
      <c r="AE68" s="89" t="s">
        <v>87</v>
      </c>
      <c r="AF68" s="163" t="s">
        <v>87</v>
      </c>
      <c r="AG68" s="164" t="s">
        <v>87</v>
      </c>
      <c r="AH68" s="163" t="s">
        <v>93</v>
      </c>
      <c r="AI68" s="164" t="s">
        <v>30</v>
      </c>
      <c r="AJ68" s="165" t="s">
        <v>87</v>
      </c>
      <c r="AK68" s="164" t="s">
        <v>87</v>
      </c>
      <c r="AL68" s="413">
        <f t="shared" ref="AL68:AL78" si="65">AO68+AR68</f>
        <v>105</v>
      </c>
      <c r="AM68" s="393"/>
      <c r="AN68" s="414"/>
      <c r="AO68" s="413">
        <f t="shared" ref="AO68:AO78" si="66">AR68/2</f>
        <v>35</v>
      </c>
      <c r="AP68" s="393"/>
      <c r="AQ68" s="414"/>
      <c r="AR68" s="381">
        <f t="shared" ref="AR68:AR78" si="67">SUM(BD68:CA68)</f>
        <v>70</v>
      </c>
      <c r="AS68" s="374"/>
      <c r="AT68" s="382"/>
      <c r="AU68" s="415">
        <f t="shared" ref="AU68:AU78" si="68">AR68-AX68</f>
        <v>50</v>
      </c>
      <c r="AV68" s="416"/>
      <c r="AW68" s="417"/>
      <c r="AX68" s="393">
        <v>20</v>
      </c>
      <c r="AY68" s="393"/>
      <c r="AZ68" s="478"/>
      <c r="BA68" s="360"/>
      <c r="BB68" s="360"/>
      <c r="BC68" s="360"/>
      <c r="BD68" s="488"/>
      <c r="BE68" s="360"/>
      <c r="BF68" s="489"/>
      <c r="BG68" s="360"/>
      <c r="BH68" s="360"/>
      <c r="BI68" s="479"/>
      <c r="BJ68" s="488"/>
      <c r="BK68" s="360"/>
      <c r="BL68" s="489"/>
      <c r="BM68" s="360"/>
      <c r="BN68" s="360"/>
      <c r="BO68" s="360"/>
      <c r="BP68" s="488">
        <v>26</v>
      </c>
      <c r="BQ68" s="360"/>
      <c r="BR68" s="489"/>
      <c r="BS68" s="360">
        <v>44</v>
      </c>
      <c r="BT68" s="360"/>
      <c r="BU68" s="479"/>
      <c r="BV68" s="488"/>
      <c r="BW68" s="360"/>
      <c r="BX68" s="489"/>
      <c r="BY68" s="562"/>
      <c r="BZ68" s="562"/>
      <c r="CA68" s="563"/>
      <c r="CB68" s="5"/>
      <c r="CC68" s="5"/>
      <c r="CD68" s="1"/>
      <c r="CE68" s="1"/>
      <c r="CF68" s="1"/>
      <c r="CG68" s="3"/>
    </row>
    <row r="69" spans="3:85" ht="18" customHeight="1" x14ac:dyDescent="0.25">
      <c r="C69" s="2"/>
      <c r="D69" s="141" t="s">
        <v>149</v>
      </c>
      <c r="E69" s="498" t="s">
        <v>150</v>
      </c>
      <c r="F69" s="499"/>
      <c r="G69" s="499"/>
      <c r="H69" s="499"/>
      <c r="I69" s="499"/>
      <c r="J69" s="499"/>
      <c r="K69" s="499"/>
      <c r="L69" s="499"/>
      <c r="M69" s="499"/>
      <c r="N69" s="499"/>
      <c r="O69" s="499"/>
      <c r="P69" s="499"/>
      <c r="Q69" s="499"/>
      <c r="R69" s="499"/>
      <c r="S69" s="499"/>
      <c r="T69" s="499"/>
      <c r="U69" s="499"/>
      <c r="V69" s="499"/>
      <c r="W69" s="499"/>
      <c r="X69" s="499"/>
      <c r="Y69" s="499"/>
      <c r="Z69" s="499"/>
      <c r="AA69" s="499"/>
      <c r="AB69" s="499"/>
      <c r="AC69" s="500"/>
      <c r="AD69" s="142" t="s">
        <v>87</v>
      </c>
      <c r="AE69" s="89" t="s">
        <v>87</v>
      </c>
      <c r="AF69" s="163" t="s">
        <v>87</v>
      </c>
      <c r="AG69" s="164" t="s">
        <v>87</v>
      </c>
      <c r="AH69" s="163" t="s">
        <v>87</v>
      </c>
      <c r="AI69" s="166" t="s">
        <v>93</v>
      </c>
      <c r="AJ69" s="165" t="s">
        <v>87</v>
      </c>
      <c r="AK69" s="164" t="s">
        <v>87</v>
      </c>
      <c r="AL69" s="413">
        <f t="shared" si="65"/>
        <v>66</v>
      </c>
      <c r="AM69" s="393"/>
      <c r="AN69" s="414"/>
      <c r="AO69" s="413">
        <f t="shared" si="66"/>
        <v>22</v>
      </c>
      <c r="AP69" s="393"/>
      <c r="AQ69" s="414"/>
      <c r="AR69" s="381">
        <f t="shared" si="67"/>
        <v>44</v>
      </c>
      <c r="AS69" s="374"/>
      <c r="AT69" s="382"/>
      <c r="AU69" s="415">
        <f t="shared" si="68"/>
        <v>36</v>
      </c>
      <c r="AV69" s="416"/>
      <c r="AW69" s="417"/>
      <c r="AX69" s="393">
        <v>8</v>
      </c>
      <c r="AY69" s="393"/>
      <c r="AZ69" s="478"/>
      <c r="BA69" s="360"/>
      <c r="BB69" s="360"/>
      <c r="BC69" s="360"/>
      <c r="BD69" s="488"/>
      <c r="BE69" s="360"/>
      <c r="BF69" s="489"/>
      <c r="BG69" s="360"/>
      <c r="BH69" s="360"/>
      <c r="BI69" s="479"/>
      <c r="BJ69" s="488"/>
      <c r="BK69" s="360"/>
      <c r="BL69" s="489"/>
      <c r="BM69" s="360"/>
      <c r="BN69" s="360"/>
      <c r="BO69" s="360"/>
      <c r="BP69" s="488"/>
      <c r="BQ69" s="360"/>
      <c r="BR69" s="489"/>
      <c r="BS69" s="360">
        <v>44</v>
      </c>
      <c r="BT69" s="360"/>
      <c r="BU69" s="479"/>
      <c r="BV69" s="488"/>
      <c r="BW69" s="360"/>
      <c r="BX69" s="489"/>
      <c r="BY69" s="562"/>
      <c r="BZ69" s="562"/>
      <c r="CA69" s="563"/>
      <c r="CB69" s="5"/>
      <c r="CC69" s="5"/>
      <c r="CD69" s="1"/>
      <c r="CE69" s="1"/>
      <c r="CF69" s="1"/>
      <c r="CG69" s="3"/>
    </row>
    <row r="70" spans="3:85" ht="18" x14ac:dyDescent="0.25">
      <c r="C70" s="2"/>
      <c r="D70" s="141" t="s">
        <v>151</v>
      </c>
      <c r="E70" s="923" t="s">
        <v>152</v>
      </c>
      <c r="F70" s="924"/>
      <c r="G70" s="924"/>
      <c r="H70" s="924"/>
      <c r="I70" s="924"/>
      <c r="J70" s="924"/>
      <c r="K70" s="924"/>
      <c r="L70" s="924"/>
      <c r="M70" s="924"/>
      <c r="N70" s="924"/>
      <c r="O70" s="924"/>
      <c r="P70" s="924"/>
      <c r="Q70" s="924"/>
      <c r="R70" s="924"/>
      <c r="S70" s="924"/>
      <c r="T70" s="924"/>
      <c r="U70" s="924"/>
      <c r="V70" s="924"/>
      <c r="W70" s="924"/>
      <c r="X70" s="924"/>
      <c r="Y70" s="924"/>
      <c r="Z70" s="924"/>
      <c r="AA70" s="924"/>
      <c r="AB70" s="924"/>
      <c r="AC70" s="925"/>
      <c r="AD70" s="142" t="s">
        <v>87</v>
      </c>
      <c r="AE70" s="89" t="s">
        <v>87</v>
      </c>
      <c r="AF70" s="163" t="s">
        <v>87</v>
      </c>
      <c r="AG70" s="164" t="s">
        <v>87</v>
      </c>
      <c r="AH70" s="163" t="s">
        <v>87</v>
      </c>
      <c r="AI70" s="164" t="s">
        <v>87</v>
      </c>
      <c r="AJ70" s="165" t="s">
        <v>93</v>
      </c>
      <c r="AK70" s="167" t="s">
        <v>30</v>
      </c>
      <c r="AL70" s="413">
        <f t="shared" si="65"/>
        <v>85.5</v>
      </c>
      <c r="AM70" s="393"/>
      <c r="AN70" s="414"/>
      <c r="AO70" s="413">
        <f t="shared" si="66"/>
        <v>28.5</v>
      </c>
      <c r="AP70" s="393"/>
      <c r="AQ70" s="414"/>
      <c r="AR70" s="381">
        <f t="shared" si="67"/>
        <v>57</v>
      </c>
      <c r="AS70" s="374"/>
      <c r="AT70" s="382"/>
      <c r="AU70" s="415">
        <f t="shared" si="68"/>
        <v>49</v>
      </c>
      <c r="AV70" s="416"/>
      <c r="AW70" s="417"/>
      <c r="AX70" s="393">
        <v>8</v>
      </c>
      <c r="AY70" s="393"/>
      <c r="AZ70" s="478"/>
      <c r="BA70" s="419"/>
      <c r="BB70" s="419"/>
      <c r="BC70" s="419"/>
      <c r="BD70" s="692"/>
      <c r="BE70" s="419"/>
      <c r="BF70" s="420"/>
      <c r="BG70" s="419"/>
      <c r="BH70" s="419"/>
      <c r="BI70" s="572"/>
      <c r="BJ70" s="692"/>
      <c r="BK70" s="419"/>
      <c r="BL70" s="420"/>
      <c r="BM70" s="419"/>
      <c r="BN70" s="419"/>
      <c r="BO70" s="419"/>
      <c r="BP70" s="692"/>
      <c r="BQ70" s="419"/>
      <c r="BR70" s="420"/>
      <c r="BS70" s="419"/>
      <c r="BT70" s="419"/>
      <c r="BU70" s="572"/>
      <c r="BV70" s="488">
        <v>39</v>
      </c>
      <c r="BW70" s="360"/>
      <c r="BX70" s="489"/>
      <c r="BY70" s="360">
        <v>18</v>
      </c>
      <c r="BZ70" s="360"/>
      <c r="CA70" s="479"/>
      <c r="CB70" s="5"/>
      <c r="CC70" s="5"/>
      <c r="CD70" s="1"/>
      <c r="CE70" s="1"/>
      <c r="CF70" s="1"/>
      <c r="CG70" s="3"/>
    </row>
    <row r="71" spans="3:85" ht="18" customHeight="1" x14ac:dyDescent="0.25">
      <c r="C71" s="2"/>
      <c r="D71" s="141" t="s">
        <v>153</v>
      </c>
      <c r="E71" s="498" t="s">
        <v>154</v>
      </c>
      <c r="F71" s="499"/>
      <c r="G71" s="499"/>
      <c r="H71" s="499"/>
      <c r="I71" s="499"/>
      <c r="J71" s="499"/>
      <c r="K71" s="499"/>
      <c r="L71" s="499"/>
      <c r="M71" s="499"/>
      <c r="N71" s="499"/>
      <c r="O71" s="499"/>
      <c r="P71" s="499"/>
      <c r="Q71" s="499"/>
      <c r="R71" s="499"/>
      <c r="S71" s="499"/>
      <c r="T71" s="499"/>
      <c r="U71" s="499"/>
      <c r="V71" s="499"/>
      <c r="W71" s="499"/>
      <c r="X71" s="499"/>
      <c r="Y71" s="499"/>
      <c r="Z71" s="499"/>
      <c r="AA71" s="499"/>
      <c r="AB71" s="499"/>
      <c r="AC71" s="500"/>
      <c r="AD71" s="142" t="s">
        <v>87</v>
      </c>
      <c r="AE71" s="89" t="s">
        <v>87</v>
      </c>
      <c r="AF71" s="168" t="s">
        <v>87</v>
      </c>
      <c r="AG71" s="164" t="s">
        <v>30</v>
      </c>
      <c r="AH71" s="163" t="s">
        <v>87</v>
      </c>
      <c r="AI71" s="164" t="s">
        <v>87</v>
      </c>
      <c r="AJ71" s="165" t="s">
        <v>87</v>
      </c>
      <c r="AK71" s="164" t="s">
        <v>87</v>
      </c>
      <c r="AL71" s="413">
        <f t="shared" si="65"/>
        <v>171</v>
      </c>
      <c r="AM71" s="393"/>
      <c r="AN71" s="414"/>
      <c r="AO71" s="413">
        <f t="shared" si="66"/>
        <v>57</v>
      </c>
      <c r="AP71" s="393"/>
      <c r="AQ71" s="414"/>
      <c r="AR71" s="381">
        <f t="shared" si="67"/>
        <v>114</v>
      </c>
      <c r="AS71" s="374"/>
      <c r="AT71" s="382"/>
      <c r="AU71" s="415">
        <f t="shared" si="68"/>
        <v>88</v>
      </c>
      <c r="AV71" s="416"/>
      <c r="AW71" s="417"/>
      <c r="AX71" s="393">
        <v>26</v>
      </c>
      <c r="AY71" s="393"/>
      <c r="AZ71" s="478"/>
      <c r="BA71" s="360"/>
      <c r="BB71" s="360"/>
      <c r="BC71" s="360"/>
      <c r="BD71" s="488">
        <v>17</v>
      </c>
      <c r="BE71" s="360"/>
      <c r="BF71" s="489"/>
      <c r="BG71" s="360">
        <v>22</v>
      </c>
      <c r="BH71" s="360"/>
      <c r="BI71" s="479"/>
      <c r="BJ71" s="488">
        <v>34</v>
      </c>
      <c r="BK71" s="360"/>
      <c r="BL71" s="489"/>
      <c r="BM71" s="360">
        <v>41</v>
      </c>
      <c r="BN71" s="360"/>
      <c r="BO71" s="360"/>
      <c r="BP71" s="488"/>
      <c r="BQ71" s="360"/>
      <c r="BR71" s="489"/>
      <c r="BS71" s="360"/>
      <c r="BT71" s="360"/>
      <c r="BU71" s="479"/>
      <c r="BV71" s="488"/>
      <c r="BW71" s="360"/>
      <c r="BX71" s="489"/>
      <c r="BY71" s="562"/>
      <c r="BZ71" s="562"/>
      <c r="CA71" s="563"/>
      <c r="CB71" s="5"/>
      <c r="CC71" s="5"/>
      <c r="CD71" s="1"/>
      <c r="CE71" s="1"/>
      <c r="CF71" s="1"/>
      <c r="CG71" s="3"/>
    </row>
    <row r="72" spans="3:85" ht="18" customHeight="1" x14ac:dyDescent="0.25">
      <c r="C72" s="2"/>
      <c r="D72" s="141" t="s">
        <v>155</v>
      </c>
      <c r="E72" s="498" t="s">
        <v>156</v>
      </c>
      <c r="F72" s="499"/>
      <c r="G72" s="499"/>
      <c r="H72" s="499"/>
      <c r="I72" s="499"/>
      <c r="J72" s="499"/>
      <c r="K72" s="499"/>
      <c r="L72" s="499"/>
      <c r="M72" s="499"/>
      <c r="N72" s="499"/>
      <c r="O72" s="499"/>
      <c r="P72" s="499"/>
      <c r="Q72" s="499"/>
      <c r="R72" s="499"/>
      <c r="S72" s="499"/>
      <c r="T72" s="499"/>
      <c r="U72" s="499"/>
      <c r="V72" s="499"/>
      <c r="W72" s="499"/>
      <c r="X72" s="499"/>
      <c r="Y72" s="499"/>
      <c r="Z72" s="499"/>
      <c r="AA72" s="499"/>
      <c r="AB72" s="499"/>
      <c r="AC72" s="500"/>
      <c r="AD72" s="142" t="s">
        <v>87</v>
      </c>
      <c r="AE72" s="89" t="s">
        <v>87</v>
      </c>
      <c r="AF72" s="168" t="s">
        <v>87</v>
      </c>
      <c r="AG72" s="164" t="s">
        <v>30</v>
      </c>
      <c r="AH72" s="163" t="s">
        <v>87</v>
      </c>
      <c r="AI72" s="164" t="s">
        <v>87</v>
      </c>
      <c r="AJ72" s="165" t="s">
        <v>87</v>
      </c>
      <c r="AK72" s="164" t="s">
        <v>87</v>
      </c>
      <c r="AL72" s="413">
        <f t="shared" si="65"/>
        <v>114</v>
      </c>
      <c r="AM72" s="393"/>
      <c r="AN72" s="414"/>
      <c r="AO72" s="413">
        <f t="shared" si="66"/>
        <v>38</v>
      </c>
      <c r="AP72" s="393"/>
      <c r="AQ72" s="414"/>
      <c r="AR72" s="381">
        <f t="shared" si="67"/>
        <v>76</v>
      </c>
      <c r="AS72" s="374"/>
      <c r="AT72" s="382"/>
      <c r="AU72" s="415">
        <f t="shared" si="68"/>
        <v>52</v>
      </c>
      <c r="AV72" s="416"/>
      <c r="AW72" s="417"/>
      <c r="AX72" s="393">
        <v>24</v>
      </c>
      <c r="AY72" s="393"/>
      <c r="AZ72" s="478"/>
      <c r="BA72" s="360"/>
      <c r="BB72" s="360"/>
      <c r="BC72" s="360"/>
      <c r="BD72" s="477"/>
      <c r="BE72" s="360"/>
      <c r="BF72" s="489"/>
      <c r="BG72" s="568"/>
      <c r="BH72" s="360"/>
      <c r="BI72" s="479"/>
      <c r="BJ72" s="488">
        <v>34</v>
      </c>
      <c r="BK72" s="360"/>
      <c r="BL72" s="489"/>
      <c r="BM72" s="360">
        <v>42</v>
      </c>
      <c r="BN72" s="360"/>
      <c r="BO72" s="360"/>
      <c r="BP72" s="488"/>
      <c r="BQ72" s="360"/>
      <c r="BR72" s="489"/>
      <c r="BS72" s="360"/>
      <c r="BT72" s="360"/>
      <c r="BU72" s="479"/>
      <c r="BV72" s="488"/>
      <c r="BW72" s="360"/>
      <c r="BX72" s="489"/>
      <c r="BY72" s="562"/>
      <c r="BZ72" s="562"/>
      <c r="CA72" s="563"/>
      <c r="CB72" s="5"/>
      <c r="CC72" s="5"/>
      <c r="CD72" s="1"/>
      <c r="CE72" s="1"/>
      <c r="CF72" s="1"/>
      <c r="CG72" s="3"/>
    </row>
    <row r="73" spans="3:85" ht="18" customHeight="1" x14ac:dyDescent="0.25">
      <c r="C73" s="2"/>
      <c r="D73" s="141" t="s">
        <v>157</v>
      </c>
      <c r="E73" s="498" t="s">
        <v>158</v>
      </c>
      <c r="F73" s="499"/>
      <c r="G73" s="499"/>
      <c r="H73" s="499"/>
      <c r="I73" s="499"/>
      <c r="J73" s="499"/>
      <c r="K73" s="499"/>
      <c r="L73" s="499"/>
      <c r="M73" s="499"/>
      <c r="N73" s="499"/>
      <c r="O73" s="499"/>
      <c r="P73" s="499"/>
      <c r="Q73" s="499"/>
      <c r="R73" s="499"/>
      <c r="S73" s="499"/>
      <c r="T73" s="499"/>
      <c r="U73" s="499"/>
      <c r="V73" s="499"/>
      <c r="W73" s="499"/>
      <c r="X73" s="499"/>
      <c r="Y73" s="499"/>
      <c r="Z73" s="499"/>
      <c r="AA73" s="499"/>
      <c r="AB73" s="499"/>
      <c r="AC73" s="500"/>
      <c r="AD73" s="142" t="s">
        <v>87</v>
      </c>
      <c r="AE73" s="89" t="s">
        <v>87</v>
      </c>
      <c r="AF73" s="168" t="s">
        <v>87</v>
      </c>
      <c r="AG73" s="164" t="s">
        <v>87</v>
      </c>
      <c r="AH73" s="163" t="s">
        <v>30</v>
      </c>
      <c r="AI73" s="166" t="s">
        <v>87</v>
      </c>
      <c r="AJ73" s="165" t="s">
        <v>87</v>
      </c>
      <c r="AK73" s="164" t="s">
        <v>87</v>
      </c>
      <c r="AL73" s="413">
        <f t="shared" si="65"/>
        <v>153</v>
      </c>
      <c r="AM73" s="393"/>
      <c r="AN73" s="414"/>
      <c r="AO73" s="413">
        <f t="shared" si="66"/>
        <v>51</v>
      </c>
      <c r="AP73" s="393"/>
      <c r="AQ73" s="414"/>
      <c r="AR73" s="381">
        <f t="shared" si="67"/>
        <v>102</v>
      </c>
      <c r="AS73" s="374"/>
      <c r="AT73" s="382"/>
      <c r="AU73" s="415">
        <f t="shared" si="68"/>
        <v>66</v>
      </c>
      <c r="AV73" s="416"/>
      <c r="AW73" s="417"/>
      <c r="AX73" s="393">
        <v>36</v>
      </c>
      <c r="AY73" s="393"/>
      <c r="AZ73" s="478"/>
      <c r="BA73" s="861" t="s">
        <v>253</v>
      </c>
      <c r="BB73" s="861"/>
      <c r="BC73" s="861"/>
      <c r="BD73" s="477"/>
      <c r="BE73" s="360"/>
      <c r="BF73" s="489"/>
      <c r="BG73" s="568"/>
      <c r="BH73" s="360"/>
      <c r="BI73" s="479"/>
      <c r="BJ73" s="488">
        <v>34</v>
      </c>
      <c r="BK73" s="360"/>
      <c r="BL73" s="489"/>
      <c r="BM73" s="360">
        <v>42</v>
      </c>
      <c r="BN73" s="360"/>
      <c r="BO73" s="360"/>
      <c r="BP73" s="488">
        <v>26</v>
      </c>
      <c r="BQ73" s="360"/>
      <c r="BR73" s="489"/>
      <c r="BS73" s="360"/>
      <c r="BT73" s="360"/>
      <c r="BU73" s="479"/>
      <c r="BV73" s="488"/>
      <c r="BW73" s="360"/>
      <c r="BX73" s="489"/>
      <c r="BY73" s="562"/>
      <c r="BZ73" s="562"/>
      <c r="CA73" s="563"/>
      <c r="CB73" s="5"/>
      <c r="CC73" s="5"/>
      <c r="CD73" s="1"/>
      <c r="CE73" s="1"/>
      <c r="CF73" s="1"/>
      <c r="CG73" s="3"/>
    </row>
    <row r="74" spans="3:85" ht="18" customHeight="1" x14ac:dyDescent="0.25">
      <c r="C74" s="2"/>
      <c r="D74" s="141" t="s">
        <v>160</v>
      </c>
      <c r="E74" s="498" t="s">
        <v>161</v>
      </c>
      <c r="F74" s="499"/>
      <c r="G74" s="499"/>
      <c r="H74" s="499"/>
      <c r="I74" s="499"/>
      <c r="J74" s="499"/>
      <c r="K74" s="499"/>
      <c r="L74" s="499"/>
      <c r="M74" s="499"/>
      <c r="N74" s="499"/>
      <c r="O74" s="499"/>
      <c r="P74" s="499"/>
      <c r="Q74" s="499"/>
      <c r="R74" s="499"/>
      <c r="S74" s="499"/>
      <c r="T74" s="499"/>
      <c r="U74" s="499"/>
      <c r="V74" s="499"/>
      <c r="W74" s="499"/>
      <c r="X74" s="499"/>
      <c r="Y74" s="499"/>
      <c r="Z74" s="499"/>
      <c r="AA74" s="499"/>
      <c r="AB74" s="499"/>
      <c r="AC74" s="500"/>
      <c r="AD74" s="142" t="s">
        <v>87</v>
      </c>
      <c r="AE74" s="89" t="s">
        <v>87</v>
      </c>
      <c r="AF74" s="163" t="s">
        <v>87</v>
      </c>
      <c r="AG74" s="164" t="s">
        <v>87</v>
      </c>
      <c r="AH74" s="168" t="s">
        <v>87</v>
      </c>
      <c r="AI74" s="166" t="s">
        <v>87</v>
      </c>
      <c r="AJ74" s="165" t="s">
        <v>87</v>
      </c>
      <c r="AK74" s="164" t="s">
        <v>93</v>
      </c>
      <c r="AL74" s="413">
        <f t="shared" si="65"/>
        <v>79.5</v>
      </c>
      <c r="AM74" s="393"/>
      <c r="AN74" s="414"/>
      <c r="AO74" s="413">
        <f t="shared" si="66"/>
        <v>26.5</v>
      </c>
      <c r="AP74" s="393"/>
      <c r="AQ74" s="414"/>
      <c r="AR74" s="381">
        <f t="shared" si="67"/>
        <v>53</v>
      </c>
      <c r="AS74" s="374"/>
      <c r="AT74" s="382"/>
      <c r="AU74" s="415">
        <f t="shared" si="68"/>
        <v>43</v>
      </c>
      <c r="AV74" s="416"/>
      <c r="AW74" s="417"/>
      <c r="AX74" s="393">
        <v>10</v>
      </c>
      <c r="AY74" s="393"/>
      <c r="AZ74" s="478"/>
      <c r="BA74" s="360"/>
      <c r="BB74" s="360"/>
      <c r="BC74" s="479"/>
      <c r="BD74" s="477"/>
      <c r="BE74" s="360"/>
      <c r="BF74" s="489"/>
      <c r="BG74" s="568"/>
      <c r="BH74" s="360"/>
      <c r="BI74" s="479"/>
      <c r="BJ74" s="488"/>
      <c r="BK74" s="360"/>
      <c r="BL74" s="489"/>
      <c r="BM74" s="360"/>
      <c r="BN74" s="360"/>
      <c r="BO74" s="479"/>
      <c r="BP74" s="488"/>
      <c r="BQ74" s="360"/>
      <c r="BR74" s="489"/>
      <c r="BS74" s="360"/>
      <c r="BT74" s="360"/>
      <c r="BU74" s="479"/>
      <c r="BV74" s="488">
        <v>26</v>
      </c>
      <c r="BW74" s="360"/>
      <c r="BX74" s="489"/>
      <c r="BY74" s="360">
        <v>27</v>
      </c>
      <c r="BZ74" s="360"/>
      <c r="CA74" s="479"/>
      <c r="CB74" s="5"/>
      <c r="CC74" s="5"/>
      <c r="CD74" s="1"/>
      <c r="CE74" s="1"/>
      <c r="CF74" s="1"/>
      <c r="CG74" s="3"/>
    </row>
    <row r="75" spans="3:85" ht="18" customHeight="1" x14ac:dyDescent="0.25">
      <c r="C75" s="2"/>
      <c r="D75" s="141" t="s">
        <v>162</v>
      </c>
      <c r="E75" s="498" t="s">
        <v>163</v>
      </c>
      <c r="F75" s="499"/>
      <c r="G75" s="499"/>
      <c r="H75" s="499"/>
      <c r="I75" s="499"/>
      <c r="J75" s="499"/>
      <c r="K75" s="499"/>
      <c r="L75" s="499"/>
      <c r="M75" s="499"/>
      <c r="N75" s="499"/>
      <c r="O75" s="499"/>
      <c r="P75" s="499"/>
      <c r="Q75" s="499"/>
      <c r="R75" s="499"/>
      <c r="S75" s="499"/>
      <c r="T75" s="499"/>
      <c r="U75" s="499"/>
      <c r="V75" s="499"/>
      <c r="W75" s="499"/>
      <c r="X75" s="499"/>
      <c r="Y75" s="499"/>
      <c r="Z75" s="499"/>
      <c r="AA75" s="499"/>
      <c r="AB75" s="499"/>
      <c r="AC75" s="500"/>
      <c r="AD75" s="142" t="s">
        <v>87</v>
      </c>
      <c r="AE75" s="89" t="s">
        <v>87</v>
      </c>
      <c r="AF75" s="163" t="s">
        <v>87</v>
      </c>
      <c r="AG75" s="164" t="s">
        <v>87</v>
      </c>
      <c r="AH75" s="168" t="s">
        <v>87</v>
      </c>
      <c r="AI75" s="164" t="s">
        <v>93</v>
      </c>
      <c r="AJ75" s="165" t="s">
        <v>87</v>
      </c>
      <c r="AK75" s="164" t="s">
        <v>87</v>
      </c>
      <c r="AL75" s="413">
        <f t="shared" si="65"/>
        <v>63</v>
      </c>
      <c r="AM75" s="393"/>
      <c r="AN75" s="414"/>
      <c r="AO75" s="413">
        <f t="shared" si="66"/>
        <v>21</v>
      </c>
      <c r="AP75" s="393"/>
      <c r="AQ75" s="414"/>
      <c r="AR75" s="381">
        <f t="shared" si="67"/>
        <v>42</v>
      </c>
      <c r="AS75" s="374"/>
      <c r="AT75" s="382"/>
      <c r="AU75" s="415">
        <f t="shared" si="68"/>
        <v>28</v>
      </c>
      <c r="AV75" s="416"/>
      <c r="AW75" s="417"/>
      <c r="AX75" s="393">
        <v>14</v>
      </c>
      <c r="AY75" s="393"/>
      <c r="AZ75" s="478"/>
      <c r="BA75" s="360"/>
      <c r="BB75" s="360"/>
      <c r="BC75" s="360"/>
      <c r="BD75" s="477"/>
      <c r="BE75" s="360"/>
      <c r="BF75" s="489"/>
      <c r="BG75" s="568"/>
      <c r="BH75" s="360"/>
      <c r="BI75" s="479"/>
      <c r="BJ75" s="488"/>
      <c r="BK75" s="360"/>
      <c r="BL75" s="489"/>
      <c r="BM75" s="360"/>
      <c r="BN75" s="360"/>
      <c r="BO75" s="360"/>
      <c r="BP75" s="488"/>
      <c r="BQ75" s="360"/>
      <c r="BR75" s="489"/>
      <c r="BS75" s="360">
        <v>42</v>
      </c>
      <c r="BT75" s="360"/>
      <c r="BU75" s="479"/>
      <c r="BV75" s="488"/>
      <c r="BW75" s="360"/>
      <c r="BX75" s="489"/>
      <c r="BY75" s="562"/>
      <c r="BZ75" s="562"/>
      <c r="CA75" s="563"/>
      <c r="CB75" s="5"/>
      <c r="CC75" s="5"/>
      <c r="CD75" s="1"/>
      <c r="CE75" s="1"/>
      <c r="CF75" s="1"/>
      <c r="CG75" s="3"/>
    </row>
    <row r="76" spans="3:85" ht="18" customHeight="1" x14ac:dyDescent="0.25">
      <c r="C76" s="2"/>
      <c r="D76" s="169" t="s">
        <v>164</v>
      </c>
      <c r="E76" s="844" t="s">
        <v>165</v>
      </c>
      <c r="F76" s="845"/>
      <c r="G76" s="845"/>
      <c r="H76" s="845"/>
      <c r="I76" s="845"/>
      <c r="J76" s="845"/>
      <c r="K76" s="845"/>
      <c r="L76" s="845"/>
      <c r="M76" s="845"/>
      <c r="N76" s="845"/>
      <c r="O76" s="845"/>
      <c r="P76" s="845"/>
      <c r="Q76" s="845"/>
      <c r="R76" s="845"/>
      <c r="S76" s="845"/>
      <c r="T76" s="845"/>
      <c r="U76" s="845"/>
      <c r="V76" s="845"/>
      <c r="W76" s="845"/>
      <c r="X76" s="845"/>
      <c r="Y76" s="845"/>
      <c r="Z76" s="845"/>
      <c r="AA76" s="845"/>
      <c r="AB76" s="845"/>
      <c r="AC76" s="846"/>
      <c r="AD76" s="142" t="s">
        <v>87</v>
      </c>
      <c r="AE76" s="89" t="s">
        <v>87</v>
      </c>
      <c r="AF76" s="163" t="s">
        <v>87</v>
      </c>
      <c r="AG76" s="164" t="s">
        <v>87</v>
      </c>
      <c r="AH76" s="168" t="s">
        <v>87</v>
      </c>
      <c r="AI76" s="164" t="s">
        <v>93</v>
      </c>
      <c r="AJ76" s="165" t="s">
        <v>87</v>
      </c>
      <c r="AK76" s="164" t="s">
        <v>87</v>
      </c>
      <c r="AL76" s="413">
        <f t="shared" si="65"/>
        <v>102</v>
      </c>
      <c r="AM76" s="393"/>
      <c r="AN76" s="414"/>
      <c r="AO76" s="413">
        <f t="shared" si="66"/>
        <v>34</v>
      </c>
      <c r="AP76" s="393"/>
      <c r="AQ76" s="414"/>
      <c r="AR76" s="381">
        <f t="shared" si="67"/>
        <v>68</v>
      </c>
      <c r="AS76" s="374"/>
      <c r="AT76" s="382"/>
      <c r="AU76" s="415">
        <f t="shared" si="68"/>
        <v>20</v>
      </c>
      <c r="AV76" s="416"/>
      <c r="AW76" s="417"/>
      <c r="AX76" s="486">
        <v>48</v>
      </c>
      <c r="AY76" s="486"/>
      <c r="AZ76" s="507"/>
      <c r="BA76" s="419"/>
      <c r="BB76" s="419"/>
      <c r="BC76" s="419"/>
      <c r="BD76" s="692"/>
      <c r="BE76" s="419"/>
      <c r="BF76" s="420"/>
      <c r="BG76" s="418"/>
      <c r="BH76" s="419"/>
      <c r="BI76" s="572"/>
      <c r="BJ76" s="692"/>
      <c r="BK76" s="419"/>
      <c r="BL76" s="420"/>
      <c r="BM76" s="419"/>
      <c r="BN76" s="419"/>
      <c r="BO76" s="419"/>
      <c r="BP76" s="692"/>
      <c r="BQ76" s="419"/>
      <c r="BR76" s="420"/>
      <c r="BS76" s="419">
        <v>68</v>
      </c>
      <c r="BT76" s="419"/>
      <c r="BU76" s="572"/>
      <c r="BV76" s="692"/>
      <c r="BW76" s="419"/>
      <c r="BX76" s="420"/>
      <c r="BY76" s="557"/>
      <c r="BZ76" s="557"/>
      <c r="CA76" s="558"/>
      <c r="CB76" s="5"/>
      <c r="CC76" s="5"/>
      <c r="CD76" s="1"/>
      <c r="CE76" s="1"/>
      <c r="CF76" s="1"/>
      <c r="CG76" s="3"/>
    </row>
    <row r="77" spans="3:85" ht="25.5" customHeight="1" x14ac:dyDescent="0.25">
      <c r="C77" s="2"/>
      <c r="D77" s="141" t="s">
        <v>231</v>
      </c>
      <c r="E77" s="498" t="s">
        <v>134</v>
      </c>
      <c r="F77" s="499"/>
      <c r="G77" s="499"/>
      <c r="H77" s="499"/>
      <c r="I77" s="499"/>
      <c r="J77" s="499"/>
      <c r="K77" s="499"/>
      <c r="L77" s="499"/>
      <c r="M77" s="499"/>
      <c r="N77" s="499"/>
      <c r="O77" s="499"/>
      <c r="P77" s="499"/>
      <c r="Q77" s="499"/>
      <c r="R77" s="499"/>
      <c r="S77" s="499"/>
      <c r="T77" s="499"/>
      <c r="U77" s="499"/>
      <c r="V77" s="499"/>
      <c r="W77" s="499"/>
      <c r="X77" s="499"/>
      <c r="Y77" s="499"/>
      <c r="Z77" s="499"/>
      <c r="AA77" s="499"/>
      <c r="AB77" s="499"/>
      <c r="AC77" s="500"/>
      <c r="AD77" s="142" t="s">
        <v>87</v>
      </c>
      <c r="AE77" s="89" t="s">
        <v>87</v>
      </c>
      <c r="AF77" s="148" t="s">
        <v>87</v>
      </c>
      <c r="AG77" s="143" t="s">
        <v>87</v>
      </c>
      <c r="AH77" s="144" t="s">
        <v>87</v>
      </c>
      <c r="AI77" s="145" t="s">
        <v>87</v>
      </c>
      <c r="AJ77" s="144" t="s">
        <v>87</v>
      </c>
      <c r="AK77" s="147" t="s">
        <v>93</v>
      </c>
      <c r="AL77" s="413">
        <f t="shared" si="65"/>
        <v>54</v>
      </c>
      <c r="AM77" s="393"/>
      <c r="AN77" s="414"/>
      <c r="AO77" s="413">
        <f t="shared" si="66"/>
        <v>18</v>
      </c>
      <c r="AP77" s="393"/>
      <c r="AQ77" s="414"/>
      <c r="AR77" s="381">
        <f t="shared" si="67"/>
        <v>36</v>
      </c>
      <c r="AS77" s="374"/>
      <c r="AT77" s="382"/>
      <c r="AU77" s="415">
        <f t="shared" si="68"/>
        <v>28</v>
      </c>
      <c r="AV77" s="416"/>
      <c r="AW77" s="417"/>
      <c r="AX77" s="393">
        <v>8</v>
      </c>
      <c r="AY77" s="393"/>
      <c r="AZ77" s="478"/>
      <c r="BA77" s="360"/>
      <c r="BB77" s="360"/>
      <c r="BC77" s="479"/>
      <c r="BD77" s="477"/>
      <c r="BE77" s="360"/>
      <c r="BF77" s="489"/>
      <c r="BG77" s="568"/>
      <c r="BH77" s="360"/>
      <c r="BI77" s="479"/>
      <c r="BJ77" s="488"/>
      <c r="BK77" s="360"/>
      <c r="BL77" s="489"/>
      <c r="BM77" s="360"/>
      <c r="BN77" s="360"/>
      <c r="BO77" s="479"/>
      <c r="BP77" s="488"/>
      <c r="BQ77" s="360"/>
      <c r="BR77" s="489"/>
      <c r="BS77" s="360"/>
      <c r="BT77" s="360"/>
      <c r="BU77" s="479"/>
      <c r="BV77" s="488"/>
      <c r="BW77" s="360"/>
      <c r="BX77" s="489"/>
      <c r="BY77" s="360">
        <v>36</v>
      </c>
      <c r="BZ77" s="360"/>
      <c r="CA77" s="479"/>
      <c r="CB77" s="5"/>
      <c r="CC77" s="5"/>
      <c r="CD77" s="1"/>
      <c r="CE77" s="1"/>
      <c r="CF77" s="1"/>
      <c r="CG77" s="3"/>
    </row>
    <row r="78" spans="3:85" ht="18" x14ac:dyDescent="0.25">
      <c r="C78" s="2"/>
      <c r="D78" s="170" t="s">
        <v>248</v>
      </c>
      <c r="E78" s="401" t="s">
        <v>173</v>
      </c>
      <c r="F78" s="402"/>
      <c r="G78" s="402"/>
      <c r="H78" s="402"/>
      <c r="I78" s="402"/>
      <c r="J78" s="402"/>
      <c r="K78" s="402"/>
      <c r="L78" s="402"/>
      <c r="M78" s="402"/>
      <c r="N78" s="402"/>
      <c r="O78" s="402"/>
      <c r="P78" s="402"/>
      <c r="Q78" s="402"/>
      <c r="R78" s="402"/>
      <c r="S78" s="402"/>
      <c r="T78" s="402"/>
      <c r="U78" s="402"/>
      <c r="V78" s="402"/>
      <c r="W78" s="402"/>
      <c r="X78" s="402"/>
      <c r="Y78" s="402"/>
      <c r="Z78" s="402"/>
      <c r="AA78" s="402"/>
      <c r="AB78" s="402"/>
      <c r="AC78" s="403"/>
      <c r="AD78" s="171" t="s">
        <v>87</v>
      </c>
      <c r="AE78" s="172" t="s">
        <v>87</v>
      </c>
      <c r="AF78" s="173" t="s">
        <v>87</v>
      </c>
      <c r="AG78" s="109" t="s">
        <v>87</v>
      </c>
      <c r="AH78" s="174" t="s">
        <v>87</v>
      </c>
      <c r="AI78" s="172" t="s">
        <v>87</v>
      </c>
      <c r="AJ78" s="175" t="s">
        <v>87</v>
      </c>
      <c r="AK78" s="176" t="s">
        <v>93</v>
      </c>
      <c r="AL78" s="413">
        <f t="shared" si="65"/>
        <v>66</v>
      </c>
      <c r="AM78" s="393"/>
      <c r="AN78" s="414"/>
      <c r="AO78" s="413">
        <f t="shared" si="66"/>
        <v>22</v>
      </c>
      <c r="AP78" s="393"/>
      <c r="AQ78" s="414"/>
      <c r="AR78" s="381">
        <f t="shared" si="67"/>
        <v>44</v>
      </c>
      <c r="AS78" s="374"/>
      <c r="AT78" s="382"/>
      <c r="AU78" s="415">
        <f t="shared" si="68"/>
        <v>34</v>
      </c>
      <c r="AV78" s="416"/>
      <c r="AW78" s="417"/>
      <c r="AX78" s="418">
        <v>10</v>
      </c>
      <c r="AY78" s="419"/>
      <c r="AZ78" s="420"/>
      <c r="BA78" s="177"/>
      <c r="BB78" s="178"/>
      <c r="BC78" s="179"/>
      <c r="BD78" s="488"/>
      <c r="BE78" s="360"/>
      <c r="BF78" s="360"/>
      <c r="BG78" s="359"/>
      <c r="BH78" s="360"/>
      <c r="BI78" s="361"/>
      <c r="BJ78" s="360"/>
      <c r="BK78" s="360"/>
      <c r="BL78" s="360"/>
      <c r="BM78" s="359"/>
      <c r="BN78" s="360"/>
      <c r="BO78" s="361"/>
      <c r="BP78" s="360"/>
      <c r="BQ78" s="360"/>
      <c r="BR78" s="360"/>
      <c r="BS78" s="359"/>
      <c r="BT78" s="360"/>
      <c r="BU78" s="361"/>
      <c r="BV78" s="360">
        <v>26</v>
      </c>
      <c r="BW78" s="360"/>
      <c r="BX78" s="360"/>
      <c r="BY78" s="359">
        <v>18</v>
      </c>
      <c r="BZ78" s="360"/>
      <c r="CA78" s="361"/>
      <c r="CB78" s="5"/>
      <c r="CC78" s="180"/>
      <c r="CD78" s="1"/>
      <c r="CE78" s="1"/>
      <c r="CF78" s="1"/>
      <c r="CG78" s="3"/>
    </row>
    <row r="79" spans="3:85" ht="19.5" customHeight="1" x14ac:dyDescent="0.25">
      <c r="C79" s="2"/>
      <c r="D79" s="170" t="s">
        <v>249</v>
      </c>
      <c r="E79" s="401" t="s">
        <v>203</v>
      </c>
      <c r="F79" s="402"/>
      <c r="G79" s="402"/>
      <c r="H79" s="402"/>
      <c r="I79" s="402"/>
      <c r="J79" s="402"/>
      <c r="K79" s="402"/>
      <c r="L79" s="402"/>
      <c r="M79" s="402"/>
      <c r="N79" s="402"/>
      <c r="O79" s="402"/>
      <c r="P79" s="402"/>
      <c r="Q79" s="402"/>
      <c r="R79" s="402"/>
      <c r="S79" s="402"/>
      <c r="T79" s="402"/>
      <c r="U79" s="402"/>
      <c r="V79" s="402"/>
      <c r="W79" s="402"/>
      <c r="X79" s="402"/>
      <c r="Y79" s="402"/>
      <c r="Z79" s="402"/>
      <c r="AA79" s="402"/>
      <c r="AB79" s="402"/>
      <c r="AC79" s="403"/>
      <c r="AD79" s="171" t="s">
        <v>87</v>
      </c>
      <c r="AE79" s="172" t="s">
        <v>87</v>
      </c>
      <c r="AF79" s="173" t="s">
        <v>87</v>
      </c>
      <c r="AG79" s="109" t="s">
        <v>87</v>
      </c>
      <c r="AH79" s="174" t="s">
        <v>87</v>
      </c>
      <c r="AI79" s="172" t="s">
        <v>87</v>
      </c>
      <c r="AJ79" s="181" t="s">
        <v>93</v>
      </c>
      <c r="AK79" s="176" t="s">
        <v>87</v>
      </c>
      <c r="AL79" s="413">
        <f t="shared" ref="AL79" si="69">AO79+AR79</f>
        <v>58.5</v>
      </c>
      <c r="AM79" s="393"/>
      <c r="AN79" s="414"/>
      <c r="AO79" s="413">
        <f t="shared" ref="AO79" si="70">AR79/2</f>
        <v>19.5</v>
      </c>
      <c r="AP79" s="393"/>
      <c r="AQ79" s="414"/>
      <c r="AR79" s="381">
        <f t="shared" ref="AR79" si="71">SUM(BD79:CA79)</f>
        <v>39</v>
      </c>
      <c r="AS79" s="374"/>
      <c r="AT79" s="382"/>
      <c r="AU79" s="415">
        <f t="shared" ref="AU79" si="72">AR79-AX79</f>
        <v>33</v>
      </c>
      <c r="AV79" s="416"/>
      <c r="AW79" s="417"/>
      <c r="AX79" s="418">
        <v>6</v>
      </c>
      <c r="AY79" s="419"/>
      <c r="AZ79" s="420"/>
      <c r="BA79" s="182"/>
      <c r="BB79" s="183"/>
      <c r="BC79" s="184"/>
      <c r="BD79" s="488"/>
      <c r="BE79" s="360"/>
      <c r="BF79" s="360"/>
      <c r="BG79" s="359"/>
      <c r="BH79" s="360"/>
      <c r="BI79" s="361"/>
      <c r="BJ79" s="360"/>
      <c r="BK79" s="360"/>
      <c r="BL79" s="360"/>
      <c r="BM79" s="359"/>
      <c r="BN79" s="360"/>
      <c r="BO79" s="361"/>
      <c r="BP79" s="360"/>
      <c r="BQ79" s="360"/>
      <c r="BR79" s="360"/>
      <c r="BS79" s="359"/>
      <c r="BT79" s="360"/>
      <c r="BU79" s="361"/>
      <c r="BV79" s="360">
        <v>39</v>
      </c>
      <c r="BW79" s="360"/>
      <c r="BX79" s="360"/>
      <c r="BY79" s="359"/>
      <c r="BZ79" s="360"/>
      <c r="CA79" s="361"/>
      <c r="CB79" s="5"/>
      <c r="CC79" s="180"/>
      <c r="CD79" s="1"/>
      <c r="CE79" s="1"/>
      <c r="CF79" s="1"/>
      <c r="CG79" s="3"/>
    </row>
    <row r="80" spans="3:85" s="192" customFormat="1" ht="27" customHeight="1" thickBot="1" x14ac:dyDescent="0.3">
      <c r="C80" s="185"/>
      <c r="D80" s="186" t="s">
        <v>166</v>
      </c>
      <c r="E80" s="841" t="s">
        <v>167</v>
      </c>
      <c r="F80" s="842"/>
      <c r="G80" s="842"/>
      <c r="H80" s="842"/>
      <c r="I80" s="842"/>
      <c r="J80" s="842"/>
      <c r="K80" s="842"/>
      <c r="L80" s="842"/>
      <c r="M80" s="842"/>
      <c r="N80" s="842"/>
      <c r="O80" s="842"/>
      <c r="P80" s="842"/>
      <c r="Q80" s="842"/>
      <c r="R80" s="842"/>
      <c r="S80" s="842"/>
      <c r="T80" s="842"/>
      <c r="U80" s="842"/>
      <c r="V80" s="842"/>
      <c r="W80" s="842"/>
      <c r="X80" s="842"/>
      <c r="Y80" s="842"/>
      <c r="Z80" s="842"/>
      <c r="AA80" s="842"/>
      <c r="AB80" s="842"/>
      <c r="AC80" s="843"/>
      <c r="AD80" s="187"/>
      <c r="AE80" s="188"/>
      <c r="AF80" s="188"/>
      <c r="AG80" s="188"/>
      <c r="AH80" s="188"/>
      <c r="AI80" s="188"/>
      <c r="AJ80" s="188"/>
      <c r="AK80" s="189"/>
      <c r="AL80" s="802">
        <f>AL82+AL90+AL103+AL104+AL108</f>
        <v>2922</v>
      </c>
      <c r="AM80" s="410"/>
      <c r="AN80" s="412"/>
      <c r="AO80" s="802">
        <f>AO82+AO90+AO103+AO104+AO108</f>
        <v>974</v>
      </c>
      <c r="AP80" s="410"/>
      <c r="AQ80" s="412"/>
      <c r="AR80" s="802">
        <f>AR82+AR90+AR103+AR104+AR108</f>
        <v>1948</v>
      </c>
      <c r="AS80" s="410"/>
      <c r="AT80" s="412"/>
      <c r="AU80" s="406">
        <f>AU82+AU90+AU103+AU104+AU108</f>
        <v>595</v>
      </c>
      <c r="AV80" s="407"/>
      <c r="AW80" s="408"/>
      <c r="AX80" s="407">
        <f>AX82+AX90+AX103+AX104+AX108</f>
        <v>1353</v>
      </c>
      <c r="AY80" s="407"/>
      <c r="AZ80" s="408"/>
      <c r="BA80" s="410"/>
      <c r="BB80" s="410"/>
      <c r="BC80" s="412"/>
      <c r="BD80" s="409">
        <f>BD82+BD90+BD103+BD104+BD108</f>
        <v>34</v>
      </c>
      <c r="BE80" s="410"/>
      <c r="BF80" s="411"/>
      <c r="BG80" s="410">
        <f>BG82+BG90+BG103+BG104+BG108</f>
        <v>30</v>
      </c>
      <c r="BH80" s="410"/>
      <c r="BI80" s="412"/>
      <c r="BJ80" s="406">
        <f>BJ82+BJ90+BJ103+BJ104+BJ108</f>
        <v>242</v>
      </c>
      <c r="BK80" s="407"/>
      <c r="BL80" s="408"/>
      <c r="BM80" s="410">
        <f>BM82+BM90+BM103+BM104+BM108</f>
        <v>438</v>
      </c>
      <c r="BN80" s="410"/>
      <c r="BO80" s="799"/>
      <c r="BP80" s="406">
        <f>BP82+BP90+BP103+BP104+BP108</f>
        <v>351</v>
      </c>
      <c r="BQ80" s="407"/>
      <c r="BR80" s="408"/>
      <c r="BS80" s="410">
        <f>BS82+BS90+BS103+BS104+BS108</f>
        <v>462</v>
      </c>
      <c r="BT80" s="410"/>
      <c r="BU80" s="412"/>
      <c r="BV80" s="406">
        <f>BV82+BV90+BV103+BV104+BV108</f>
        <v>247</v>
      </c>
      <c r="BW80" s="407"/>
      <c r="BX80" s="408"/>
      <c r="BY80" s="410">
        <f>BY82+BY90+BY103+BY104+BY108</f>
        <v>144</v>
      </c>
      <c r="BZ80" s="410"/>
      <c r="CA80" s="412"/>
      <c r="CB80" s="139"/>
      <c r="CC80" s="140"/>
      <c r="CD80" s="190"/>
      <c r="CE80" s="190"/>
      <c r="CF80" s="190"/>
      <c r="CG80" s="191"/>
    </row>
    <row r="81" spans="3:85" ht="79.5" customHeight="1" thickTop="1" thickBot="1" x14ac:dyDescent="0.3">
      <c r="C81" s="2"/>
      <c r="D81" s="193" t="s">
        <v>168</v>
      </c>
      <c r="E81" s="860" t="s">
        <v>169</v>
      </c>
      <c r="F81" s="388"/>
      <c r="G81" s="388"/>
      <c r="H81" s="388"/>
      <c r="I81" s="388"/>
      <c r="J81" s="388"/>
      <c r="K81" s="388"/>
      <c r="L81" s="388"/>
      <c r="M81" s="388"/>
      <c r="N81" s="388"/>
      <c r="O81" s="388"/>
      <c r="P81" s="388"/>
      <c r="Q81" s="388"/>
      <c r="R81" s="388"/>
      <c r="S81" s="388"/>
      <c r="T81" s="388"/>
      <c r="U81" s="388"/>
      <c r="V81" s="388"/>
      <c r="W81" s="388"/>
      <c r="X81" s="388"/>
      <c r="Y81" s="388"/>
      <c r="Z81" s="388"/>
      <c r="AA81" s="388"/>
      <c r="AB81" s="388"/>
      <c r="AC81" s="388"/>
      <c r="AD81" s="194" t="s">
        <v>87</v>
      </c>
      <c r="AE81" s="195" t="s">
        <v>87</v>
      </c>
      <c r="AF81" s="196" t="s">
        <v>87</v>
      </c>
      <c r="AG81" s="197" t="s">
        <v>87</v>
      </c>
      <c r="AH81" s="198" t="s">
        <v>87</v>
      </c>
      <c r="AI81" s="195" t="s">
        <v>87</v>
      </c>
      <c r="AJ81" s="196" t="s">
        <v>87</v>
      </c>
      <c r="AK81" s="199" t="s">
        <v>250</v>
      </c>
      <c r="AL81" s="387">
        <f>AL82+AL88</f>
        <v>1986</v>
      </c>
      <c r="AM81" s="388"/>
      <c r="AN81" s="391"/>
      <c r="AO81" s="387">
        <f t="shared" ref="AO81" si="73">AO82+AO88</f>
        <v>614</v>
      </c>
      <c r="AP81" s="388"/>
      <c r="AQ81" s="391"/>
      <c r="AR81" s="387">
        <f t="shared" ref="AR81" si="74">AR82+AR88</f>
        <v>1372</v>
      </c>
      <c r="AS81" s="388"/>
      <c r="AT81" s="391"/>
      <c r="AU81" s="383">
        <f t="shared" ref="AU81" si="75">AU82+AU88</f>
        <v>135</v>
      </c>
      <c r="AV81" s="384"/>
      <c r="AW81" s="384"/>
      <c r="AX81" s="385">
        <f t="shared" ref="AX81" si="76">AX82+AX88</f>
        <v>1237</v>
      </c>
      <c r="AY81" s="384"/>
      <c r="AZ81" s="384"/>
      <c r="BA81" s="385"/>
      <c r="BB81" s="384"/>
      <c r="BC81" s="386"/>
      <c r="BD81" s="383"/>
      <c r="BE81" s="384"/>
      <c r="BF81" s="384"/>
      <c r="BG81" s="385"/>
      <c r="BH81" s="384"/>
      <c r="BI81" s="386"/>
      <c r="BJ81" s="387">
        <f t="shared" ref="BJ81" si="77">BJ82+BJ88</f>
        <v>204</v>
      </c>
      <c r="BK81" s="388"/>
      <c r="BL81" s="389"/>
      <c r="BM81" s="390">
        <f t="shared" ref="BM81" si="78">BM82+BM88</f>
        <v>252</v>
      </c>
      <c r="BN81" s="388"/>
      <c r="BO81" s="391"/>
      <c r="BP81" s="387">
        <f t="shared" ref="BP81" si="79">BP82+BP88</f>
        <v>169</v>
      </c>
      <c r="BQ81" s="388"/>
      <c r="BR81" s="389"/>
      <c r="BS81" s="390">
        <f t="shared" ref="BS81" si="80">BS82+BS88</f>
        <v>264</v>
      </c>
      <c r="BT81" s="388"/>
      <c r="BU81" s="391"/>
      <c r="BV81" s="387">
        <f t="shared" ref="BV81" si="81">BV82+BV88</f>
        <v>195</v>
      </c>
      <c r="BW81" s="388"/>
      <c r="BX81" s="389"/>
      <c r="BY81" s="390">
        <f t="shared" ref="BY81" si="82">BY82+BY88</f>
        <v>288</v>
      </c>
      <c r="BZ81" s="388"/>
      <c r="CA81" s="391"/>
      <c r="CB81" s="5"/>
      <c r="CC81" s="5"/>
      <c r="CD81" s="1"/>
      <c r="CE81" s="1"/>
      <c r="CF81" s="1"/>
      <c r="CG81" s="3"/>
    </row>
    <row r="82" spans="3:85" ht="43.5" customHeight="1" x14ac:dyDescent="0.25">
      <c r="C82" s="2"/>
      <c r="D82" s="200" t="s">
        <v>170</v>
      </c>
      <c r="E82" s="827" t="s">
        <v>171</v>
      </c>
      <c r="F82" s="828"/>
      <c r="G82" s="828"/>
      <c r="H82" s="828"/>
      <c r="I82" s="828"/>
      <c r="J82" s="828"/>
      <c r="K82" s="828"/>
      <c r="L82" s="828"/>
      <c r="M82" s="828"/>
      <c r="N82" s="828"/>
      <c r="O82" s="828"/>
      <c r="P82" s="828"/>
      <c r="Q82" s="828"/>
      <c r="R82" s="828"/>
      <c r="S82" s="828"/>
      <c r="T82" s="828"/>
      <c r="U82" s="828"/>
      <c r="V82" s="828"/>
      <c r="W82" s="828"/>
      <c r="X82" s="828"/>
      <c r="Y82" s="828"/>
      <c r="Z82" s="828"/>
      <c r="AA82" s="828"/>
      <c r="AB82" s="828"/>
      <c r="AC82" s="829"/>
      <c r="AD82" s="201" t="s">
        <v>87</v>
      </c>
      <c r="AE82" s="202" t="s">
        <v>87</v>
      </c>
      <c r="AF82" s="203" t="s">
        <v>87</v>
      </c>
      <c r="AG82" s="204" t="s">
        <v>93</v>
      </c>
      <c r="AH82" s="205" t="s">
        <v>93</v>
      </c>
      <c r="AI82" s="202" t="s">
        <v>30</v>
      </c>
      <c r="AJ82" s="206" t="s">
        <v>30</v>
      </c>
      <c r="AK82" s="207" t="s">
        <v>87</v>
      </c>
      <c r="AL82" s="696">
        <f>SUM(AL83:AN87)</f>
        <v>1842</v>
      </c>
      <c r="AM82" s="619"/>
      <c r="AN82" s="620"/>
      <c r="AO82" s="696">
        <f t="shared" ref="AO82" si="83">SUM(AO83:AQ87)</f>
        <v>614</v>
      </c>
      <c r="AP82" s="619"/>
      <c r="AQ82" s="620"/>
      <c r="AR82" s="701">
        <f t="shared" ref="AR82" si="84">SUM(AR83:AT87)</f>
        <v>1228</v>
      </c>
      <c r="AS82" s="702"/>
      <c r="AT82" s="703"/>
      <c r="AU82" s="404">
        <f t="shared" ref="AU82" si="85">SUM(AU83:AW87)</f>
        <v>135</v>
      </c>
      <c r="AV82" s="405"/>
      <c r="AW82" s="405"/>
      <c r="AX82" s="405">
        <f>SUM(AX83:AZ87)</f>
        <v>1093</v>
      </c>
      <c r="AY82" s="405"/>
      <c r="AZ82" s="405"/>
      <c r="BA82" s="423" t="s">
        <v>159</v>
      </c>
      <c r="BB82" s="423"/>
      <c r="BC82" s="424"/>
      <c r="BD82" s="404"/>
      <c r="BE82" s="405"/>
      <c r="BF82" s="405"/>
      <c r="BG82" s="405"/>
      <c r="BH82" s="405"/>
      <c r="BI82" s="743"/>
      <c r="BJ82" s="740">
        <f>SUM(BJ83:BL87)</f>
        <v>204</v>
      </c>
      <c r="BK82" s="741"/>
      <c r="BL82" s="742"/>
      <c r="BM82" s="619">
        <f t="shared" ref="BM82" si="86">SUM(BM83:BO87)</f>
        <v>252</v>
      </c>
      <c r="BN82" s="619"/>
      <c r="BO82" s="620"/>
      <c r="BP82" s="740">
        <f t="shared" ref="BP82" si="87">SUM(BP83:BR87)</f>
        <v>169</v>
      </c>
      <c r="BQ82" s="741"/>
      <c r="BR82" s="742"/>
      <c r="BS82" s="619">
        <f t="shared" ref="BS82" si="88">SUM(BS83:BU87)</f>
        <v>264</v>
      </c>
      <c r="BT82" s="619"/>
      <c r="BU82" s="620"/>
      <c r="BV82" s="740">
        <f t="shared" ref="BV82" si="89">SUM(BV83:BX87)</f>
        <v>195</v>
      </c>
      <c r="BW82" s="741"/>
      <c r="BX82" s="742"/>
      <c r="BY82" s="619">
        <f t="shared" ref="BY82" si="90">SUM(BY83:CA87)</f>
        <v>144</v>
      </c>
      <c r="BZ82" s="619"/>
      <c r="CA82" s="620"/>
      <c r="CB82" s="5"/>
      <c r="CC82" s="180"/>
      <c r="CD82" s="1"/>
      <c r="CE82" s="1"/>
      <c r="CF82" s="1"/>
      <c r="CG82" s="3"/>
    </row>
    <row r="83" spans="3:85" ht="25.5" customHeight="1" x14ac:dyDescent="0.25">
      <c r="C83" s="2"/>
      <c r="D83" s="208"/>
      <c r="E83" s="838" t="s">
        <v>233</v>
      </c>
      <c r="F83" s="473"/>
      <c r="G83" s="473"/>
      <c r="H83" s="473"/>
      <c r="I83" s="473"/>
      <c r="J83" s="473"/>
      <c r="K83" s="473"/>
      <c r="L83" s="473"/>
      <c r="M83" s="473"/>
      <c r="N83" s="473"/>
      <c r="O83" s="473"/>
      <c r="P83" s="473"/>
      <c r="Q83" s="473"/>
      <c r="R83" s="473"/>
      <c r="S83" s="473"/>
      <c r="T83" s="473"/>
      <c r="U83" s="473"/>
      <c r="V83" s="473"/>
      <c r="W83" s="473"/>
      <c r="X83" s="473"/>
      <c r="Y83" s="473"/>
      <c r="Z83" s="473"/>
      <c r="AA83" s="473"/>
      <c r="AB83" s="473"/>
      <c r="AC83" s="474"/>
      <c r="AD83" s="209"/>
      <c r="AE83" s="176"/>
      <c r="AF83" s="111"/>
      <c r="AG83" s="210"/>
      <c r="AH83" s="211"/>
      <c r="AI83" s="176"/>
      <c r="AJ83" s="212"/>
      <c r="AK83" s="213"/>
      <c r="AL83" s="392">
        <f t="shared" ref="AL83" si="91">AR83+AO83</f>
        <v>114</v>
      </c>
      <c r="AM83" s="393"/>
      <c r="AN83" s="394"/>
      <c r="AO83" s="392">
        <f t="shared" ref="AO83" si="92">AR83/2</f>
        <v>38</v>
      </c>
      <c r="AP83" s="393"/>
      <c r="AQ83" s="394"/>
      <c r="AR83" s="378">
        <f>SUM(BD83:CA83)</f>
        <v>76</v>
      </c>
      <c r="AS83" s="379"/>
      <c r="AT83" s="380"/>
      <c r="AU83" s="739">
        <f t="shared" ref="AU83" si="93">AR83-AX83</f>
        <v>50</v>
      </c>
      <c r="AV83" s="501"/>
      <c r="AW83" s="501"/>
      <c r="AX83" s="501">
        <v>26</v>
      </c>
      <c r="AY83" s="501"/>
      <c r="AZ83" s="501"/>
      <c r="BA83" s="421"/>
      <c r="BB83" s="421"/>
      <c r="BC83" s="422"/>
      <c r="BD83" s="739"/>
      <c r="BE83" s="501"/>
      <c r="BF83" s="501"/>
      <c r="BG83" s="501"/>
      <c r="BH83" s="501"/>
      <c r="BI83" s="502"/>
      <c r="BJ83" s="393">
        <v>34</v>
      </c>
      <c r="BK83" s="393"/>
      <c r="BL83" s="393"/>
      <c r="BM83" s="397">
        <v>42</v>
      </c>
      <c r="BN83" s="393"/>
      <c r="BO83" s="394"/>
      <c r="BP83" s="393"/>
      <c r="BQ83" s="393"/>
      <c r="BR83" s="393"/>
      <c r="BS83" s="397"/>
      <c r="BT83" s="393"/>
      <c r="BU83" s="394"/>
      <c r="BV83" s="393"/>
      <c r="BW83" s="393"/>
      <c r="BX83" s="393"/>
      <c r="BY83" s="397"/>
      <c r="BZ83" s="393"/>
      <c r="CA83" s="394"/>
      <c r="CB83" s="5"/>
      <c r="CC83" s="180"/>
      <c r="CD83" s="1"/>
      <c r="CE83" s="1"/>
      <c r="CF83" s="1"/>
      <c r="CG83" s="3"/>
    </row>
    <row r="84" spans="3:85" ht="18" customHeight="1" x14ac:dyDescent="0.25">
      <c r="C84" s="2"/>
      <c r="D84" s="208"/>
      <c r="E84" s="398" t="s">
        <v>252</v>
      </c>
      <c r="F84" s="399"/>
      <c r="G84" s="399"/>
      <c r="H84" s="399"/>
      <c r="I84" s="399"/>
      <c r="J84" s="399"/>
      <c r="K84" s="399"/>
      <c r="L84" s="399"/>
      <c r="M84" s="399"/>
      <c r="N84" s="399"/>
      <c r="O84" s="399"/>
      <c r="P84" s="399"/>
      <c r="Q84" s="399"/>
      <c r="R84" s="399"/>
      <c r="S84" s="399"/>
      <c r="T84" s="399"/>
      <c r="U84" s="399"/>
      <c r="V84" s="399"/>
      <c r="W84" s="399"/>
      <c r="X84" s="399"/>
      <c r="Y84" s="399"/>
      <c r="Z84" s="399"/>
      <c r="AA84" s="399"/>
      <c r="AB84" s="399"/>
      <c r="AC84" s="400"/>
      <c r="AD84" s="209"/>
      <c r="AE84" s="176"/>
      <c r="AF84" s="111"/>
      <c r="AG84" s="214"/>
      <c r="AH84" s="211"/>
      <c r="AI84" s="176"/>
      <c r="AJ84" s="212"/>
      <c r="AK84" s="174"/>
      <c r="AL84" s="392">
        <f t="shared" ref="AL84:AL87" si="94">AR84+AO84</f>
        <v>58.5</v>
      </c>
      <c r="AM84" s="393"/>
      <c r="AN84" s="394"/>
      <c r="AO84" s="392">
        <f t="shared" ref="AO84:AO87" si="95">AR84/2</f>
        <v>19.5</v>
      </c>
      <c r="AP84" s="393"/>
      <c r="AQ84" s="394"/>
      <c r="AR84" s="378">
        <f t="shared" ref="AR84:AR87" si="96">SUM(BD84:CA84)</f>
        <v>39</v>
      </c>
      <c r="AS84" s="379"/>
      <c r="AT84" s="380"/>
      <c r="AU84" s="739">
        <f t="shared" ref="AU84:AU85" si="97">AR84-AX84</f>
        <v>30</v>
      </c>
      <c r="AV84" s="501"/>
      <c r="AW84" s="501"/>
      <c r="AX84" s="475">
        <v>9</v>
      </c>
      <c r="AY84" s="475"/>
      <c r="AZ84" s="475"/>
      <c r="BA84" s="421"/>
      <c r="BB84" s="421"/>
      <c r="BC84" s="422"/>
      <c r="BD84" s="856"/>
      <c r="BE84" s="475"/>
      <c r="BF84" s="475"/>
      <c r="BG84" s="475"/>
      <c r="BH84" s="475"/>
      <c r="BI84" s="476"/>
      <c r="BJ84" s="360"/>
      <c r="BK84" s="360"/>
      <c r="BL84" s="360"/>
      <c r="BM84" s="359"/>
      <c r="BN84" s="360"/>
      <c r="BO84" s="361"/>
      <c r="BP84" s="360"/>
      <c r="BQ84" s="360"/>
      <c r="BR84" s="360"/>
      <c r="BS84" s="359"/>
      <c r="BT84" s="360"/>
      <c r="BU84" s="361"/>
      <c r="BV84" s="360">
        <v>39</v>
      </c>
      <c r="BW84" s="360"/>
      <c r="BX84" s="360"/>
      <c r="BY84" s="359"/>
      <c r="BZ84" s="360"/>
      <c r="CA84" s="361"/>
      <c r="CB84" s="5"/>
      <c r="CC84" s="180"/>
      <c r="CD84" s="1"/>
      <c r="CE84" s="1"/>
      <c r="CF84" s="1"/>
      <c r="CG84" s="3"/>
    </row>
    <row r="85" spans="3:85" ht="18" customHeight="1" x14ac:dyDescent="0.25">
      <c r="C85" s="2"/>
      <c r="D85" s="208"/>
      <c r="E85" s="398" t="s">
        <v>251</v>
      </c>
      <c r="F85" s="399"/>
      <c r="G85" s="399"/>
      <c r="H85" s="399"/>
      <c r="I85" s="399"/>
      <c r="J85" s="399"/>
      <c r="K85" s="399"/>
      <c r="L85" s="399"/>
      <c r="M85" s="399"/>
      <c r="N85" s="399"/>
      <c r="O85" s="399"/>
      <c r="P85" s="399"/>
      <c r="Q85" s="399"/>
      <c r="R85" s="399"/>
      <c r="S85" s="399"/>
      <c r="T85" s="399"/>
      <c r="U85" s="399"/>
      <c r="V85" s="399"/>
      <c r="W85" s="399"/>
      <c r="X85" s="399"/>
      <c r="Y85" s="399"/>
      <c r="Z85" s="399"/>
      <c r="AA85" s="399"/>
      <c r="AB85" s="399"/>
      <c r="AC85" s="400"/>
      <c r="AD85" s="209"/>
      <c r="AE85" s="176"/>
      <c r="AF85" s="111"/>
      <c r="AG85" s="210"/>
      <c r="AH85" s="211"/>
      <c r="AI85" s="176"/>
      <c r="AJ85" s="212"/>
      <c r="AK85" s="174"/>
      <c r="AL85" s="392">
        <f t="shared" si="94"/>
        <v>54</v>
      </c>
      <c r="AM85" s="393"/>
      <c r="AN85" s="394"/>
      <c r="AO85" s="392">
        <f t="shared" si="95"/>
        <v>18</v>
      </c>
      <c r="AP85" s="393"/>
      <c r="AQ85" s="394"/>
      <c r="AR85" s="378">
        <f t="shared" si="96"/>
        <v>36</v>
      </c>
      <c r="AS85" s="379"/>
      <c r="AT85" s="380"/>
      <c r="AU85" s="739">
        <f t="shared" si="97"/>
        <v>28</v>
      </c>
      <c r="AV85" s="501"/>
      <c r="AW85" s="501"/>
      <c r="AX85" s="475">
        <v>8</v>
      </c>
      <c r="AY85" s="475"/>
      <c r="AZ85" s="475"/>
      <c r="BA85" s="421"/>
      <c r="BB85" s="421"/>
      <c r="BC85" s="422"/>
      <c r="BD85" s="856"/>
      <c r="BE85" s="475"/>
      <c r="BF85" s="475"/>
      <c r="BG85" s="475"/>
      <c r="BH85" s="475"/>
      <c r="BI85" s="476"/>
      <c r="BJ85" s="360"/>
      <c r="BK85" s="360"/>
      <c r="BL85" s="360"/>
      <c r="BM85" s="359"/>
      <c r="BN85" s="360"/>
      <c r="BO85" s="361"/>
      <c r="BP85" s="360"/>
      <c r="BQ85" s="360"/>
      <c r="BR85" s="360"/>
      <c r="BS85" s="359"/>
      <c r="BT85" s="360"/>
      <c r="BU85" s="361"/>
      <c r="BV85" s="360"/>
      <c r="BW85" s="360"/>
      <c r="BX85" s="360"/>
      <c r="BY85" s="359">
        <v>36</v>
      </c>
      <c r="BZ85" s="360"/>
      <c r="CA85" s="361"/>
      <c r="CB85" s="5"/>
      <c r="CC85" s="180"/>
      <c r="CD85" s="1"/>
      <c r="CE85" s="1"/>
      <c r="CF85" s="1"/>
      <c r="CG85" s="3"/>
    </row>
    <row r="86" spans="3:85" ht="18.75" customHeight="1" x14ac:dyDescent="0.25">
      <c r="C86" s="2"/>
      <c r="D86" s="208"/>
      <c r="E86" s="850" t="s">
        <v>172</v>
      </c>
      <c r="F86" s="851"/>
      <c r="G86" s="851"/>
      <c r="H86" s="851"/>
      <c r="I86" s="851"/>
      <c r="J86" s="851"/>
      <c r="K86" s="851"/>
      <c r="L86" s="851"/>
      <c r="M86" s="851"/>
      <c r="N86" s="851"/>
      <c r="O86" s="851"/>
      <c r="P86" s="851"/>
      <c r="Q86" s="851"/>
      <c r="R86" s="851"/>
      <c r="S86" s="851"/>
      <c r="T86" s="851"/>
      <c r="U86" s="851"/>
      <c r="V86" s="851"/>
      <c r="W86" s="851"/>
      <c r="X86" s="851"/>
      <c r="Y86" s="851"/>
      <c r="Z86" s="851"/>
      <c r="AA86" s="851"/>
      <c r="AB86" s="851"/>
      <c r="AC86" s="215"/>
      <c r="AD86" s="171"/>
      <c r="AE86" s="216"/>
      <c r="AF86" s="111"/>
      <c r="AG86" s="210"/>
      <c r="AH86" s="211"/>
      <c r="AI86" s="176"/>
      <c r="AJ86" s="212"/>
      <c r="AK86" s="174"/>
      <c r="AL86" s="392">
        <f t="shared" si="94"/>
        <v>58.5</v>
      </c>
      <c r="AM86" s="393"/>
      <c r="AN86" s="394"/>
      <c r="AO86" s="392">
        <f t="shared" si="95"/>
        <v>19.5</v>
      </c>
      <c r="AP86" s="393"/>
      <c r="AQ86" s="394"/>
      <c r="AR86" s="378">
        <f t="shared" si="96"/>
        <v>39</v>
      </c>
      <c r="AS86" s="379"/>
      <c r="AT86" s="380"/>
      <c r="AU86" s="739">
        <f>AR86-AX86</f>
        <v>27</v>
      </c>
      <c r="AV86" s="501"/>
      <c r="AW86" s="501"/>
      <c r="AX86" s="475">
        <v>12</v>
      </c>
      <c r="AY86" s="475"/>
      <c r="AZ86" s="475"/>
      <c r="BA86" s="421"/>
      <c r="BB86" s="421"/>
      <c r="BC86" s="422"/>
      <c r="BD86" s="856"/>
      <c r="BE86" s="475"/>
      <c r="BF86" s="475"/>
      <c r="BG86" s="475"/>
      <c r="BH86" s="475"/>
      <c r="BI86" s="476"/>
      <c r="BJ86" s="360"/>
      <c r="BK86" s="360"/>
      <c r="BL86" s="360"/>
      <c r="BM86" s="359"/>
      <c r="BN86" s="360"/>
      <c r="BO86" s="361"/>
      <c r="BP86" s="360">
        <v>39</v>
      </c>
      <c r="BQ86" s="360"/>
      <c r="BR86" s="360"/>
      <c r="BS86" s="359"/>
      <c r="BT86" s="360"/>
      <c r="BU86" s="361"/>
      <c r="BV86" s="360"/>
      <c r="BW86" s="360"/>
      <c r="BX86" s="360"/>
      <c r="BY86" s="359"/>
      <c r="BZ86" s="360"/>
      <c r="CA86" s="361"/>
      <c r="CB86" s="5"/>
      <c r="CC86" s="180"/>
      <c r="CD86" s="1"/>
      <c r="CE86" s="1"/>
      <c r="CF86" s="1"/>
      <c r="CG86" s="3"/>
    </row>
    <row r="87" spans="3:85" ht="25.5" customHeight="1" thickBot="1" x14ac:dyDescent="0.3">
      <c r="C87" s="2"/>
      <c r="D87" s="208"/>
      <c r="E87" s="857" t="s">
        <v>232</v>
      </c>
      <c r="F87" s="858"/>
      <c r="G87" s="858"/>
      <c r="H87" s="858"/>
      <c r="I87" s="858"/>
      <c r="J87" s="858"/>
      <c r="K87" s="858"/>
      <c r="L87" s="858"/>
      <c r="M87" s="858"/>
      <c r="N87" s="858"/>
      <c r="O87" s="858"/>
      <c r="P87" s="858"/>
      <c r="Q87" s="858"/>
      <c r="R87" s="858"/>
      <c r="S87" s="858"/>
      <c r="T87" s="858"/>
      <c r="U87" s="858"/>
      <c r="V87" s="858"/>
      <c r="W87" s="858"/>
      <c r="X87" s="858"/>
      <c r="Y87" s="858"/>
      <c r="Z87" s="858"/>
      <c r="AA87" s="858"/>
      <c r="AB87" s="858"/>
      <c r="AC87" s="859"/>
      <c r="AD87" s="217"/>
      <c r="AE87" s="218"/>
      <c r="AF87" s="219"/>
      <c r="AG87" s="220"/>
      <c r="AH87" s="221"/>
      <c r="AI87" s="218"/>
      <c r="AJ87" s="222"/>
      <c r="AK87" s="213"/>
      <c r="AL87" s="392">
        <f t="shared" si="94"/>
        <v>1557</v>
      </c>
      <c r="AM87" s="393"/>
      <c r="AN87" s="394"/>
      <c r="AO87" s="392">
        <f t="shared" si="95"/>
        <v>519</v>
      </c>
      <c r="AP87" s="393"/>
      <c r="AQ87" s="394"/>
      <c r="AR87" s="378">
        <f t="shared" si="96"/>
        <v>1038</v>
      </c>
      <c r="AS87" s="379"/>
      <c r="AT87" s="380"/>
      <c r="AU87" s="395">
        <v>0</v>
      </c>
      <c r="AV87" s="396"/>
      <c r="AW87" s="396"/>
      <c r="AX87" s="396">
        <v>1038</v>
      </c>
      <c r="AY87" s="396"/>
      <c r="AZ87" s="396"/>
      <c r="BA87" s="932"/>
      <c r="BB87" s="932"/>
      <c r="BC87" s="933"/>
      <c r="BD87" s="395"/>
      <c r="BE87" s="396"/>
      <c r="BF87" s="396"/>
      <c r="BG87" s="396"/>
      <c r="BH87" s="396"/>
      <c r="BI87" s="811"/>
      <c r="BJ87" s="506">
        <v>170</v>
      </c>
      <c r="BK87" s="486"/>
      <c r="BL87" s="507"/>
      <c r="BM87" s="485">
        <v>210</v>
      </c>
      <c r="BN87" s="486"/>
      <c r="BO87" s="487"/>
      <c r="BP87" s="506">
        <v>130</v>
      </c>
      <c r="BQ87" s="486"/>
      <c r="BR87" s="507"/>
      <c r="BS87" s="485">
        <v>264</v>
      </c>
      <c r="BT87" s="486"/>
      <c r="BU87" s="487"/>
      <c r="BV87" s="506">
        <v>156</v>
      </c>
      <c r="BW87" s="486"/>
      <c r="BX87" s="507"/>
      <c r="BY87" s="485">
        <v>108</v>
      </c>
      <c r="BZ87" s="486"/>
      <c r="CA87" s="487"/>
      <c r="CB87" s="5"/>
      <c r="CC87" s="180"/>
      <c r="CD87" s="1"/>
      <c r="CE87" s="1"/>
      <c r="CF87" s="1"/>
      <c r="CG87" s="3"/>
    </row>
    <row r="88" spans="3:85" ht="18.75" customHeight="1" thickBot="1" x14ac:dyDescent="0.3">
      <c r="C88" s="2"/>
      <c r="D88" s="223" t="s">
        <v>174</v>
      </c>
      <c r="E88" s="852" t="s">
        <v>175</v>
      </c>
      <c r="F88" s="853"/>
      <c r="G88" s="853"/>
      <c r="H88" s="853"/>
      <c r="I88" s="853"/>
      <c r="J88" s="853"/>
      <c r="K88" s="853"/>
      <c r="L88" s="853"/>
      <c r="M88" s="853"/>
      <c r="N88" s="853"/>
      <c r="O88" s="853"/>
      <c r="P88" s="853"/>
      <c r="Q88" s="853"/>
      <c r="R88" s="853"/>
      <c r="S88" s="853"/>
      <c r="T88" s="853"/>
      <c r="U88" s="853"/>
      <c r="V88" s="853"/>
      <c r="W88" s="853"/>
      <c r="X88" s="853"/>
      <c r="Y88" s="853"/>
      <c r="Z88" s="853"/>
      <c r="AA88" s="853"/>
      <c r="AB88" s="853"/>
      <c r="AC88" s="854"/>
      <c r="AD88" s="697" t="s">
        <v>93</v>
      </c>
      <c r="AE88" s="484"/>
      <c r="AF88" s="484"/>
      <c r="AG88" s="484"/>
      <c r="AH88" s="484"/>
      <c r="AI88" s="484"/>
      <c r="AJ88" s="484"/>
      <c r="AK88" s="484"/>
      <c r="AL88" s="833">
        <f>AR88</f>
        <v>144</v>
      </c>
      <c r="AM88" s="834"/>
      <c r="AN88" s="835"/>
      <c r="AO88" s="833"/>
      <c r="AP88" s="834"/>
      <c r="AQ88" s="835"/>
      <c r="AR88" s="833">
        <f>SUM(BD88:CA88)</f>
        <v>144</v>
      </c>
      <c r="AS88" s="834"/>
      <c r="AT88" s="835"/>
      <c r="AU88" s="699"/>
      <c r="AV88" s="484"/>
      <c r="AW88" s="700"/>
      <c r="AX88" s="697">
        <f>SUM(BD88:CA88)</f>
        <v>144</v>
      </c>
      <c r="AY88" s="484"/>
      <c r="AZ88" s="700"/>
      <c r="BA88" s="484"/>
      <c r="BB88" s="484"/>
      <c r="BC88" s="484"/>
      <c r="BD88" s="699"/>
      <c r="BE88" s="484"/>
      <c r="BF88" s="484"/>
      <c r="BG88" s="697"/>
      <c r="BH88" s="484"/>
      <c r="BI88" s="698"/>
      <c r="BJ88" s="484"/>
      <c r="BK88" s="484"/>
      <c r="BL88" s="484"/>
      <c r="BM88" s="697"/>
      <c r="BN88" s="484"/>
      <c r="BO88" s="698"/>
      <c r="BP88" s="484"/>
      <c r="BQ88" s="484"/>
      <c r="BR88" s="484"/>
      <c r="BS88" s="697"/>
      <c r="BT88" s="484"/>
      <c r="BU88" s="698"/>
      <c r="BV88" s="621"/>
      <c r="BW88" s="621"/>
      <c r="BX88" s="621"/>
      <c r="BY88" s="635">
        <v>144</v>
      </c>
      <c r="BZ88" s="621"/>
      <c r="CA88" s="636"/>
      <c r="CB88" s="5"/>
      <c r="CC88" s="224"/>
      <c r="CD88" s="1"/>
      <c r="CE88" s="1"/>
      <c r="CF88" s="1"/>
      <c r="CG88" s="3"/>
    </row>
    <row r="89" spans="3:85" ht="57" customHeight="1" thickTop="1" x14ac:dyDescent="0.25">
      <c r="C89" s="2"/>
      <c r="D89" s="225" t="s">
        <v>176</v>
      </c>
      <c r="E89" s="352" t="s">
        <v>177</v>
      </c>
      <c r="F89" s="353"/>
      <c r="G89" s="353"/>
      <c r="H89" s="353"/>
      <c r="I89" s="353"/>
      <c r="J89" s="353"/>
      <c r="K89" s="353"/>
      <c r="L89" s="353"/>
      <c r="M89" s="353"/>
      <c r="N89" s="353"/>
      <c r="O89" s="353"/>
      <c r="P89" s="353"/>
      <c r="Q89" s="353"/>
      <c r="R89" s="353"/>
      <c r="S89" s="353"/>
      <c r="T89" s="353"/>
      <c r="U89" s="353"/>
      <c r="V89" s="353"/>
      <c r="W89" s="353"/>
      <c r="X89" s="353"/>
      <c r="Y89" s="353"/>
      <c r="Z89" s="353"/>
      <c r="AA89" s="353"/>
      <c r="AB89" s="353"/>
      <c r="AC89" s="353"/>
      <c r="AD89" s="226" t="s">
        <v>87</v>
      </c>
      <c r="AE89" s="227" t="s">
        <v>87</v>
      </c>
      <c r="AF89" s="228" t="s">
        <v>87</v>
      </c>
      <c r="AG89" s="229" t="s">
        <v>87</v>
      </c>
      <c r="AH89" s="230" t="s">
        <v>239</v>
      </c>
      <c r="AI89" s="227" t="s">
        <v>87</v>
      </c>
      <c r="AJ89" s="231" t="s">
        <v>87</v>
      </c>
      <c r="AK89" s="232" t="s">
        <v>87</v>
      </c>
      <c r="AL89" s="355">
        <f>AL90+AL103+AL104+AL105+AL106</f>
        <v>885</v>
      </c>
      <c r="AM89" s="353"/>
      <c r="AN89" s="356"/>
      <c r="AO89" s="355">
        <f t="shared" ref="AO89" si="98">AO90+AO103+AO104+AO105+AO106</f>
        <v>235</v>
      </c>
      <c r="AP89" s="353"/>
      <c r="AQ89" s="356"/>
      <c r="AR89" s="355">
        <f t="shared" ref="AR89" si="99">AR90+AR103+AR104+AR105+AR106</f>
        <v>650</v>
      </c>
      <c r="AS89" s="353"/>
      <c r="AT89" s="356"/>
      <c r="AU89" s="355">
        <f t="shared" ref="AU89" si="100">AU90+AU103+AU104+AU105+AU106</f>
        <v>276</v>
      </c>
      <c r="AV89" s="353"/>
      <c r="AW89" s="354"/>
      <c r="AX89" s="357">
        <f t="shared" ref="AX89" si="101">AX90+AX103+AX104+AX105+AX106</f>
        <v>374</v>
      </c>
      <c r="AY89" s="353"/>
      <c r="AZ89" s="354"/>
      <c r="BA89" s="358"/>
      <c r="BB89" s="353"/>
      <c r="BC89" s="356"/>
      <c r="BD89" s="358">
        <f t="shared" ref="BD89" si="102">BD90+BD103+BD104+BD105+BD106</f>
        <v>34</v>
      </c>
      <c r="BE89" s="353"/>
      <c r="BF89" s="353"/>
      <c r="BG89" s="357">
        <f t="shared" ref="BG89" si="103">BG90+BG103+BG104+BG105+BG106</f>
        <v>30</v>
      </c>
      <c r="BH89" s="353"/>
      <c r="BI89" s="356"/>
      <c r="BJ89" s="358">
        <f t="shared" ref="BJ89" si="104">BJ90+BJ103+BJ104+BJ105+BJ106</f>
        <v>38</v>
      </c>
      <c r="BK89" s="353"/>
      <c r="BL89" s="353"/>
      <c r="BM89" s="357">
        <f t="shared" ref="BM89" si="105">BM90+BM103+BM104+BM105+BM106</f>
        <v>258</v>
      </c>
      <c r="BN89" s="353"/>
      <c r="BO89" s="356"/>
      <c r="BP89" s="358">
        <f t="shared" ref="BP89" si="106">BP90+BP103+BP104+BP105+BP106</f>
        <v>290</v>
      </c>
      <c r="BQ89" s="353"/>
      <c r="BR89" s="353"/>
      <c r="BS89" s="357"/>
      <c r="BT89" s="353"/>
      <c r="BU89" s="356"/>
      <c r="BV89" s="358"/>
      <c r="BW89" s="353"/>
      <c r="BX89" s="353"/>
      <c r="BY89" s="357"/>
      <c r="BZ89" s="353"/>
      <c r="CA89" s="356"/>
      <c r="CB89" s="5"/>
      <c r="CC89" s="1"/>
      <c r="CD89" s="1"/>
      <c r="CE89" s="1"/>
      <c r="CF89" s="1"/>
      <c r="CG89" s="3"/>
    </row>
    <row r="90" spans="3:85" s="244" customFormat="1" ht="25.5" customHeight="1" x14ac:dyDescent="0.25">
      <c r="C90" s="233"/>
      <c r="D90" s="141" t="s">
        <v>178</v>
      </c>
      <c r="E90" s="763" t="s">
        <v>179</v>
      </c>
      <c r="F90" s="764"/>
      <c r="G90" s="764"/>
      <c r="H90" s="764"/>
      <c r="I90" s="764"/>
      <c r="J90" s="764"/>
      <c r="K90" s="764"/>
      <c r="L90" s="764"/>
      <c r="M90" s="764"/>
      <c r="N90" s="764"/>
      <c r="O90" s="764"/>
      <c r="P90" s="764"/>
      <c r="Q90" s="764"/>
      <c r="R90" s="764"/>
      <c r="S90" s="764"/>
      <c r="T90" s="764"/>
      <c r="U90" s="764"/>
      <c r="V90" s="764"/>
      <c r="W90" s="764"/>
      <c r="X90" s="764"/>
      <c r="Y90" s="764"/>
      <c r="Z90" s="764"/>
      <c r="AA90" s="764"/>
      <c r="AB90" s="764"/>
      <c r="AC90" s="765"/>
      <c r="AD90" s="234" t="s">
        <v>93</v>
      </c>
      <c r="AE90" s="235" t="s">
        <v>87</v>
      </c>
      <c r="AF90" s="236" t="s">
        <v>93</v>
      </c>
      <c r="AG90" s="237" t="s">
        <v>93</v>
      </c>
      <c r="AH90" s="238"/>
      <c r="AI90" s="239"/>
      <c r="AJ90" s="240"/>
      <c r="AK90" s="241"/>
      <c r="AL90" s="503">
        <f>SUM(AL91:AN102)</f>
        <v>528</v>
      </c>
      <c r="AM90" s="504"/>
      <c r="AN90" s="684"/>
      <c r="AO90" s="503">
        <f t="shared" ref="AO90" si="107">SUM(AO91:AQ102)</f>
        <v>176</v>
      </c>
      <c r="AP90" s="504"/>
      <c r="AQ90" s="684"/>
      <c r="AR90" s="532">
        <f>SUM(AR91:AT102)</f>
        <v>352</v>
      </c>
      <c r="AS90" s="533"/>
      <c r="AT90" s="534"/>
      <c r="AU90" s="503">
        <f t="shared" ref="AU90" si="108">SUM(AU91:AW102)</f>
        <v>198</v>
      </c>
      <c r="AV90" s="504"/>
      <c r="AW90" s="505"/>
      <c r="AX90" s="683">
        <f t="shared" ref="AX90" si="109">SUM(AX91:AZ102)</f>
        <v>154</v>
      </c>
      <c r="AY90" s="504"/>
      <c r="AZ90" s="505"/>
      <c r="BA90" s="504"/>
      <c r="BB90" s="504"/>
      <c r="BC90" s="684"/>
      <c r="BD90" s="504">
        <f>SUM(BD91:BF102)</f>
        <v>34</v>
      </c>
      <c r="BE90" s="504"/>
      <c r="BF90" s="504"/>
      <c r="BG90" s="683">
        <f t="shared" ref="BG90" si="110">SUM(BG91:BI102)</f>
        <v>30</v>
      </c>
      <c r="BH90" s="504"/>
      <c r="BI90" s="684"/>
      <c r="BJ90" s="504">
        <f t="shared" ref="BJ90" si="111">SUM(BJ91:BL102)</f>
        <v>38</v>
      </c>
      <c r="BK90" s="504"/>
      <c r="BL90" s="504"/>
      <c r="BM90" s="683">
        <f>SUM(BM91:BO102)</f>
        <v>120</v>
      </c>
      <c r="BN90" s="504"/>
      <c r="BO90" s="684"/>
      <c r="BP90" s="683">
        <f>SUM(BP91:BR102)</f>
        <v>130</v>
      </c>
      <c r="BQ90" s="504"/>
      <c r="BR90" s="504"/>
      <c r="BS90" s="683"/>
      <c r="BT90" s="504"/>
      <c r="BU90" s="684"/>
      <c r="BV90" s="504"/>
      <c r="BW90" s="504"/>
      <c r="BX90" s="504"/>
      <c r="BY90" s="683"/>
      <c r="BZ90" s="504"/>
      <c r="CA90" s="684"/>
      <c r="CB90" s="242"/>
      <c r="CC90" s="4"/>
      <c r="CD90" s="4"/>
      <c r="CE90" s="4"/>
      <c r="CF90" s="4"/>
      <c r="CG90" s="243"/>
    </row>
    <row r="91" spans="3:85" ht="18" customHeight="1" x14ac:dyDescent="0.25">
      <c r="C91" s="2"/>
      <c r="D91" s="141"/>
      <c r="E91" s="745" t="s">
        <v>180</v>
      </c>
      <c r="F91" s="746"/>
      <c r="G91" s="746"/>
      <c r="H91" s="746"/>
      <c r="I91" s="746"/>
      <c r="J91" s="746"/>
      <c r="K91" s="746"/>
      <c r="L91" s="746"/>
      <c r="M91" s="746"/>
      <c r="N91" s="746"/>
      <c r="O91" s="746"/>
      <c r="P91" s="746"/>
      <c r="Q91" s="746"/>
      <c r="R91" s="746"/>
      <c r="S91" s="746"/>
      <c r="T91" s="746"/>
      <c r="U91" s="746"/>
      <c r="V91" s="746"/>
      <c r="W91" s="746"/>
      <c r="X91" s="746"/>
      <c r="Y91" s="746"/>
      <c r="Z91" s="746"/>
      <c r="AA91" s="746"/>
      <c r="AB91" s="746"/>
      <c r="AC91" s="747"/>
      <c r="AD91" s="209"/>
      <c r="AE91" s="176"/>
      <c r="AF91" s="245"/>
      <c r="AG91" s="246"/>
      <c r="AH91" s="211"/>
      <c r="AI91" s="247"/>
      <c r="AJ91" s="248"/>
      <c r="AK91" s="172"/>
      <c r="AL91" s="392">
        <f>AO91+AR91</f>
        <v>54</v>
      </c>
      <c r="AM91" s="393"/>
      <c r="AN91" s="394"/>
      <c r="AO91" s="392">
        <f>AR91/2</f>
        <v>18</v>
      </c>
      <c r="AP91" s="393"/>
      <c r="AQ91" s="394"/>
      <c r="AR91" s="378">
        <f>SUM(BD91:CA91)</f>
        <v>36</v>
      </c>
      <c r="AS91" s="379"/>
      <c r="AT91" s="380"/>
      <c r="AU91" s="392">
        <f>AR91-AX91</f>
        <v>20</v>
      </c>
      <c r="AV91" s="393"/>
      <c r="AW91" s="478"/>
      <c r="AX91" s="397">
        <v>16</v>
      </c>
      <c r="AY91" s="393"/>
      <c r="AZ91" s="478"/>
      <c r="BA91" s="393"/>
      <c r="BB91" s="393"/>
      <c r="BC91" s="394"/>
      <c r="BD91" s="393"/>
      <c r="BE91" s="393"/>
      <c r="BF91" s="393"/>
      <c r="BG91" s="397"/>
      <c r="BH91" s="393"/>
      <c r="BI91" s="394"/>
      <c r="BJ91" s="393"/>
      <c r="BK91" s="393"/>
      <c r="BL91" s="393"/>
      <c r="BM91" s="397">
        <v>36</v>
      </c>
      <c r="BN91" s="393"/>
      <c r="BO91" s="394"/>
      <c r="BP91" s="393"/>
      <c r="BQ91" s="393"/>
      <c r="BR91" s="393"/>
      <c r="BS91" s="397"/>
      <c r="BT91" s="393"/>
      <c r="BU91" s="394"/>
      <c r="BV91" s="393"/>
      <c r="BW91" s="393"/>
      <c r="BX91" s="393"/>
      <c r="BY91" s="397"/>
      <c r="BZ91" s="393"/>
      <c r="CA91" s="394"/>
      <c r="CB91" s="114"/>
      <c r="CC91" s="1"/>
      <c r="CD91" s="1"/>
      <c r="CE91" s="1"/>
      <c r="CF91" s="1"/>
      <c r="CG91" s="3"/>
    </row>
    <row r="92" spans="3:85" ht="18" customHeight="1" x14ac:dyDescent="0.25">
      <c r="C92" s="2"/>
      <c r="D92" s="141"/>
      <c r="E92" s="745" t="s">
        <v>181</v>
      </c>
      <c r="F92" s="746"/>
      <c r="G92" s="746"/>
      <c r="H92" s="746"/>
      <c r="I92" s="746"/>
      <c r="J92" s="746"/>
      <c r="K92" s="746"/>
      <c r="L92" s="746"/>
      <c r="M92" s="746"/>
      <c r="N92" s="746"/>
      <c r="O92" s="746"/>
      <c r="P92" s="746"/>
      <c r="Q92" s="746"/>
      <c r="R92" s="746"/>
      <c r="S92" s="746"/>
      <c r="T92" s="746"/>
      <c r="U92" s="746"/>
      <c r="V92" s="746"/>
      <c r="W92" s="746"/>
      <c r="X92" s="746"/>
      <c r="Y92" s="746"/>
      <c r="Z92" s="746"/>
      <c r="AA92" s="746"/>
      <c r="AB92" s="746"/>
      <c r="AC92" s="747"/>
      <c r="AD92" s="209"/>
      <c r="AE92" s="176"/>
      <c r="AF92" s="245"/>
      <c r="AG92" s="246"/>
      <c r="AH92" s="211"/>
      <c r="AI92" s="247"/>
      <c r="AJ92" s="248"/>
      <c r="AK92" s="172"/>
      <c r="AL92" s="392">
        <f t="shared" ref="AL92:AL104" si="112">AO92+AR92</f>
        <v>45</v>
      </c>
      <c r="AM92" s="393"/>
      <c r="AN92" s="394"/>
      <c r="AO92" s="392">
        <f t="shared" ref="AO92:AO104" si="113">AR92/2</f>
        <v>15</v>
      </c>
      <c r="AP92" s="393"/>
      <c r="AQ92" s="394"/>
      <c r="AR92" s="378">
        <f t="shared" ref="AR92:AR104" si="114">SUM(BD92:CA92)</f>
        <v>30</v>
      </c>
      <c r="AS92" s="379"/>
      <c r="AT92" s="380"/>
      <c r="AU92" s="392">
        <f t="shared" ref="AU92:AU104" si="115">AR92-AX92</f>
        <v>18</v>
      </c>
      <c r="AV92" s="393"/>
      <c r="AW92" s="478"/>
      <c r="AX92" s="397">
        <v>12</v>
      </c>
      <c r="AY92" s="393"/>
      <c r="AZ92" s="478"/>
      <c r="BA92" s="393"/>
      <c r="BB92" s="393"/>
      <c r="BC92" s="394"/>
      <c r="BD92" s="393"/>
      <c r="BE92" s="393"/>
      <c r="BF92" s="393"/>
      <c r="BG92" s="397">
        <v>30</v>
      </c>
      <c r="BH92" s="393"/>
      <c r="BI92" s="394"/>
      <c r="BJ92" s="393"/>
      <c r="BK92" s="393"/>
      <c r="BL92" s="393"/>
      <c r="BM92" s="397"/>
      <c r="BN92" s="393"/>
      <c r="BO92" s="394"/>
      <c r="BP92" s="393"/>
      <c r="BQ92" s="393"/>
      <c r="BR92" s="393"/>
      <c r="BS92" s="397"/>
      <c r="BT92" s="393"/>
      <c r="BU92" s="394"/>
      <c r="BV92" s="393"/>
      <c r="BW92" s="393"/>
      <c r="BX92" s="393"/>
      <c r="BY92" s="397"/>
      <c r="BZ92" s="393"/>
      <c r="CA92" s="394"/>
      <c r="CB92" s="114"/>
      <c r="CC92" s="1"/>
      <c r="CD92" s="1"/>
      <c r="CE92" s="1"/>
      <c r="CF92" s="1"/>
      <c r="CG92" s="3"/>
    </row>
    <row r="93" spans="3:85" ht="18" x14ac:dyDescent="0.25">
      <c r="C93" s="2"/>
      <c r="D93" s="141"/>
      <c r="E93" s="745" t="s">
        <v>182</v>
      </c>
      <c r="F93" s="746"/>
      <c r="G93" s="746"/>
      <c r="H93" s="746"/>
      <c r="I93" s="746"/>
      <c r="J93" s="746"/>
      <c r="K93" s="746"/>
      <c r="L93" s="746"/>
      <c r="M93" s="746"/>
      <c r="N93" s="746"/>
      <c r="O93" s="746"/>
      <c r="P93" s="746"/>
      <c r="Q93" s="746"/>
      <c r="R93" s="746"/>
      <c r="S93" s="746"/>
      <c r="T93" s="746"/>
      <c r="U93" s="746"/>
      <c r="V93" s="746"/>
      <c r="W93" s="746"/>
      <c r="X93" s="746"/>
      <c r="Y93" s="746"/>
      <c r="Z93" s="746"/>
      <c r="AA93" s="746"/>
      <c r="AB93" s="746"/>
      <c r="AC93" s="747"/>
      <c r="AD93" s="209"/>
      <c r="AE93" s="176"/>
      <c r="AF93" s="245"/>
      <c r="AG93" s="246"/>
      <c r="AH93" s="211"/>
      <c r="AI93" s="247"/>
      <c r="AJ93" s="248"/>
      <c r="AK93" s="172"/>
      <c r="AL93" s="392">
        <f t="shared" si="112"/>
        <v>39</v>
      </c>
      <c r="AM93" s="393"/>
      <c r="AN93" s="394"/>
      <c r="AO93" s="392">
        <f t="shared" si="113"/>
        <v>13</v>
      </c>
      <c r="AP93" s="393"/>
      <c r="AQ93" s="394"/>
      <c r="AR93" s="378">
        <f t="shared" si="114"/>
        <v>26</v>
      </c>
      <c r="AS93" s="379"/>
      <c r="AT93" s="380"/>
      <c r="AU93" s="392">
        <f t="shared" si="115"/>
        <v>18</v>
      </c>
      <c r="AV93" s="393"/>
      <c r="AW93" s="478"/>
      <c r="AX93" s="397">
        <v>8</v>
      </c>
      <c r="AY93" s="393"/>
      <c r="AZ93" s="478"/>
      <c r="BA93" s="393"/>
      <c r="BB93" s="393"/>
      <c r="BC93" s="394"/>
      <c r="BD93" s="393"/>
      <c r="BE93" s="393"/>
      <c r="BF93" s="393"/>
      <c r="BG93" s="397"/>
      <c r="BH93" s="393"/>
      <c r="BI93" s="394"/>
      <c r="BJ93" s="393"/>
      <c r="BK93" s="393"/>
      <c r="BL93" s="393"/>
      <c r="BM93" s="397"/>
      <c r="BN93" s="393"/>
      <c r="BO93" s="394"/>
      <c r="BP93" s="393">
        <v>26</v>
      </c>
      <c r="BQ93" s="393"/>
      <c r="BR93" s="393"/>
      <c r="BS93" s="397"/>
      <c r="BT93" s="393"/>
      <c r="BU93" s="394"/>
      <c r="BV93" s="393"/>
      <c r="BW93" s="393"/>
      <c r="BX93" s="393"/>
      <c r="BY93" s="397"/>
      <c r="BZ93" s="393"/>
      <c r="CA93" s="394"/>
      <c r="CB93" s="114"/>
      <c r="CC93" s="1"/>
      <c r="CD93" s="1"/>
      <c r="CE93" s="1"/>
      <c r="CF93" s="1"/>
      <c r="CG93" s="3"/>
    </row>
    <row r="94" spans="3:85" ht="18" customHeight="1" x14ac:dyDescent="0.25">
      <c r="C94" s="2"/>
      <c r="D94" s="141"/>
      <c r="E94" s="745" t="s">
        <v>183</v>
      </c>
      <c r="F94" s="746"/>
      <c r="G94" s="746"/>
      <c r="H94" s="746"/>
      <c r="I94" s="746"/>
      <c r="J94" s="746"/>
      <c r="K94" s="746"/>
      <c r="L94" s="746"/>
      <c r="M94" s="746"/>
      <c r="N94" s="746"/>
      <c r="O94" s="746"/>
      <c r="P94" s="746"/>
      <c r="Q94" s="746"/>
      <c r="R94" s="746"/>
      <c r="S94" s="746"/>
      <c r="T94" s="746"/>
      <c r="U94" s="746"/>
      <c r="V94" s="746"/>
      <c r="W94" s="746"/>
      <c r="X94" s="746"/>
      <c r="Y94" s="746"/>
      <c r="Z94" s="746"/>
      <c r="AA94" s="746"/>
      <c r="AB94" s="746"/>
      <c r="AC94" s="747"/>
      <c r="AD94" s="209"/>
      <c r="AE94" s="176"/>
      <c r="AF94" s="245"/>
      <c r="AG94" s="246"/>
      <c r="AH94" s="211"/>
      <c r="AI94" s="247"/>
      <c r="AJ94" s="248"/>
      <c r="AK94" s="172"/>
      <c r="AL94" s="392">
        <f t="shared" si="112"/>
        <v>54</v>
      </c>
      <c r="AM94" s="393"/>
      <c r="AN94" s="394"/>
      <c r="AO94" s="392">
        <f t="shared" si="113"/>
        <v>18</v>
      </c>
      <c r="AP94" s="393"/>
      <c r="AQ94" s="394"/>
      <c r="AR94" s="378">
        <f t="shared" si="114"/>
        <v>36</v>
      </c>
      <c r="AS94" s="379"/>
      <c r="AT94" s="380"/>
      <c r="AU94" s="392">
        <f t="shared" si="115"/>
        <v>20</v>
      </c>
      <c r="AV94" s="393"/>
      <c r="AW94" s="478"/>
      <c r="AX94" s="397">
        <v>16</v>
      </c>
      <c r="AY94" s="393"/>
      <c r="AZ94" s="478"/>
      <c r="BA94" s="393"/>
      <c r="BB94" s="393"/>
      <c r="BC94" s="394"/>
      <c r="BD94" s="393"/>
      <c r="BE94" s="393"/>
      <c r="BF94" s="393"/>
      <c r="BG94" s="397"/>
      <c r="BH94" s="393"/>
      <c r="BI94" s="394"/>
      <c r="BJ94" s="393"/>
      <c r="BK94" s="393"/>
      <c r="BL94" s="393"/>
      <c r="BM94" s="397">
        <v>36</v>
      </c>
      <c r="BN94" s="393"/>
      <c r="BO94" s="394"/>
      <c r="BP94" s="393"/>
      <c r="BQ94" s="393"/>
      <c r="BR94" s="393"/>
      <c r="BS94" s="397"/>
      <c r="BT94" s="393"/>
      <c r="BU94" s="394"/>
      <c r="BV94" s="393"/>
      <c r="BW94" s="393"/>
      <c r="BX94" s="393"/>
      <c r="BY94" s="397"/>
      <c r="BZ94" s="393"/>
      <c r="CA94" s="394"/>
      <c r="CB94" s="114"/>
      <c r="CC94" s="1"/>
      <c r="CD94" s="1"/>
      <c r="CE94" s="1"/>
      <c r="CF94" s="1"/>
      <c r="CG94" s="3"/>
    </row>
    <row r="95" spans="3:85" ht="18" customHeight="1" x14ac:dyDescent="0.25">
      <c r="C95" s="2"/>
      <c r="D95" s="141"/>
      <c r="E95" s="745" t="s">
        <v>184</v>
      </c>
      <c r="F95" s="746"/>
      <c r="G95" s="746"/>
      <c r="H95" s="746"/>
      <c r="I95" s="746"/>
      <c r="J95" s="746"/>
      <c r="K95" s="746"/>
      <c r="L95" s="746"/>
      <c r="M95" s="746"/>
      <c r="N95" s="746"/>
      <c r="O95" s="746"/>
      <c r="P95" s="746"/>
      <c r="Q95" s="746"/>
      <c r="R95" s="746"/>
      <c r="S95" s="746"/>
      <c r="T95" s="746"/>
      <c r="U95" s="746"/>
      <c r="V95" s="746"/>
      <c r="W95" s="746"/>
      <c r="X95" s="746"/>
      <c r="Y95" s="746"/>
      <c r="Z95" s="746"/>
      <c r="AA95" s="746"/>
      <c r="AB95" s="746"/>
      <c r="AC95" s="747"/>
      <c r="AD95" s="209"/>
      <c r="AE95" s="176"/>
      <c r="AF95" s="245"/>
      <c r="AG95" s="246"/>
      <c r="AH95" s="211"/>
      <c r="AI95" s="247"/>
      <c r="AJ95" s="248"/>
      <c r="AK95" s="172"/>
      <c r="AL95" s="392">
        <f t="shared" si="112"/>
        <v>45</v>
      </c>
      <c r="AM95" s="393"/>
      <c r="AN95" s="394"/>
      <c r="AO95" s="392">
        <f t="shared" si="113"/>
        <v>15</v>
      </c>
      <c r="AP95" s="393"/>
      <c r="AQ95" s="394"/>
      <c r="AR95" s="378">
        <f t="shared" si="114"/>
        <v>30</v>
      </c>
      <c r="AS95" s="379"/>
      <c r="AT95" s="380"/>
      <c r="AU95" s="392">
        <f t="shared" si="115"/>
        <v>16</v>
      </c>
      <c r="AV95" s="393"/>
      <c r="AW95" s="478"/>
      <c r="AX95" s="397">
        <v>14</v>
      </c>
      <c r="AY95" s="393"/>
      <c r="AZ95" s="478"/>
      <c r="BA95" s="393"/>
      <c r="BB95" s="393"/>
      <c r="BC95" s="394"/>
      <c r="BD95" s="393"/>
      <c r="BE95" s="393"/>
      <c r="BF95" s="393"/>
      <c r="BG95" s="397"/>
      <c r="BH95" s="393"/>
      <c r="BI95" s="394"/>
      <c r="BJ95" s="393">
        <v>30</v>
      </c>
      <c r="BK95" s="393"/>
      <c r="BL95" s="393"/>
      <c r="BM95" s="397"/>
      <c r="BN95" s="393"/>
      <c r="BO95" s="394"/>
      <c r="BP95" s="393"/>
      <c r="BQ95" s="393"/>
      <c r="BR95" s="393"/>
      <c r="BS95" s="397"/>
      <c r="BT95" s="393"/>
      <c r="BU95" s="394"/>
      <c r="BV95" s="393"/>
      <c r="BW95" s="393"/>
      <c r="BX95" s="393"/>
      <c r="BY95" s="397"/>
      <c r="BZ95" s="393"/>
      <c r="CA95" s="394"/>
      <c r="CB95" s="114"/>
      <c r="CC95" s="1"/>
      <c r="CD95" s="1"/>
      <c r="CE95" s="1"/>
      <c r="CF95" s="1"/>
      <c r="CG95" s="3"/>
    </row>
    <row r="96" spans="3:85" ht="18" customHeight="1" x14ac:dyDescent="0.25">
      <c r="C96" s="2"/>
      <c r="D96" s="141"/>
      <c r="E96" s="745" t="s">
        <v>185</v>
      </c>
      <c r="F96" s="746"/>
      <c r="G96" s="746"/>
      <c r="H96" s="746"/>
      <c r="I96" s="746"/>
      <c r="J96" s="746"/>
      <c r="K96" s="746"/>
      <c r="L96" s="746"/>
      <c r="M96" s="746"/>
      <c r="N96" s="746"/>
      <c r="O96" s="746"/>
      <c r="P96" s="746"/>
      <c r="Q96" s="746"/>
      <c r="R96" s="746"/>
      <c r="S96" s="746"/>
      <c r="T96" s="746"/>
      <c r="U96" s="746"/>
      <c r="V96" s="746"/>
      <c r="W96" s="746"/>
      <c r="X96" s="746"/>
      <c r="Y96" s="746"/>
      <c r="Z96" s="746"/>
      <c r="AA96" s="746"/>
      <c r="AB96" s="746"/>
      <c r="AC96" s="747"/>
      <c r="AD96" s="209"/>
      <c r="AE96" s="176"/>
      <c r="AF96" s="245"/>
      <c r="AG96" s="246"/>
      <c r="AH96" s="211"/>
      <c r="AI96" s="247"/>
      <c r="AJ96" s="248"/>
      <c r="AK96" s="172"/>
      <c r="AL96" s="392">
        <f t="shared" si="112"/>
        <v>42</v>
      </c>
      <c r="AM96" s="393"/>
      <c r="AN96" s="394"/>
      <c r="AO96" s="392">
        <f t="shared" si="113"/>
        <v>14</v>
      </c>
      <c r="AP96" s="393"/>
      <c r="AQ96" s="394"/>
      <c r="AR96" s="378">
        <f t="shared" si="114"/>
        <v>28</v>
      </c>
      <c r="AS96" s="379"/>
      <c r="AT96" s="380"/>
      <c r="AU96" s="392">
        <f t="shared" si="115"/>
        <v>20</v>
      </c>
      <c r="AV96" s="393"/>
      <c r="AW96" s="478"/>
      <c r="AX96" s="397">
        <v>8</v>
      </c>
      <c r="AY96" s="393"/>
      <c r="AZ96" s="478"/>
      <c r="BA96" s="393"/>
      <c r="BB96" s="393"/>
      <c r="BC96" s="394"/>
      <c r="BD96" s="393"/>
      <c r="BE96" s="393"/>
      <c r="BF96" s="393"/>
      <c r="BG96" s="397"/>
      <c r="BH96" s="393"/>
      <c r="BI96" s="394"/>
      <c r="BJ96" s="393">
        <v>8</v>
      </c>
      <c r="BK96" s="393"/>
      <c r="BL96" s="393"/>
      <c r="BM96" s="397">
        <v>20</v>
      </c>
      <c r="BN96" s="393"/>
      <c r="BO96" s="394"/>
      <c r="BP96" s="393"/>
      <c r="BQ96" s="393"/>
      <c r="BR96" s="393"/>
      <c r="BS96" s="397"/>
      <c r="BT96" s="393"/>
      <c r="BU96" s="394"/>
      <c r="BV96" s="393"/>
      <c r="BW96" s="393"/>
      <c r="BX96" s="393"/>
      <c r="BY96" s="397"/>
      <c r="BZ96" s="393"/>
      <c r="CA96" s="394"/>
      <c r="CB96" s="114"/>
      <c r="CC96" s="1"/>
      <c r="CD96" s="1"/>
      <c r="CE96" s="1"/>
      <c r="CF96" s="1"/>
      <c r="CG96" s="3"/>
    </row>
    <row r="97" spans="3:85" ht="18" customHeight="1" x14ac:dyDescent="0.25">
      <c r="C97" s="2"/>
      <c r="D97" s="141"/>
      <c r="E97" s="745" t="s">
        <v>186</v>
      </c>
      <c r="F97" s="746"/>
      <c r="G97" s="746"/>
      <c r="H97" s="746"/>
      <c r="I97" s="746"/>
      <c r="J97" s="746"/>
      <c r="K97" s="746"/>
      <c r="L97" s="746"/>
      <c r="M97" s="746"/>
      <c r="N97" s="746"/>
      <c r="O97" s="746"/>
      <c r="P97" s="746"/>
      <c r="Q97" s="746"/>
      <c r="R97" s="746"/>
      <c r="S97" s="746"/>
      <c r="T97" s="746"/>
      <c r="U97" s="746"/>
      <c r="V97" s="746"/>
      <c r="W97" s="746"/>
      <c r="X97" s="746"/>
      <c r="Y97" s="746"/>
      <c r="Z97" s="746"/>
      <c r="AA97" s="746"/>
      <c r="AB97" s="746"/>
      <c r="AC97" s="747"/>
      <c r="AD97" s="209"/>
      <c r="AE97" s="176"/>
      <c r="AF97" s="245"/>
      <c r="AG97" s="246"/>
      <c r="AH97" s="211"/>
      <c r="AI97" s="247"/>
      <c r="AJ97" s="248"/>
      <c r="AK97" s="172"/>
      <c r="AL97" s="392">
        <f t="shared" si="112"/>
        <v>42</v>
      </c>
      <c r="AM97" s="393"/>
      <c r="AN97" s="394"/>
      <c r="AO97" s="392">
        <f t="shared" si="113"/>
        <v>14</v>
      </c>
      <c r="AP97" s="393"/>
      <c r="AQ97" s="394"/>
      <c r="AR97" s="378">
        <f t="shared" si="114"/>
        <v>28</v>
      </c>
      <c r="AS97" s="379"/>
      <c r="AT97" s="380"/>
      <c r="AU97" s="392">
        <f t="shared" si="115"/>
        <v>12</v>
      </c>
      <c r="AV97" s="393"/>
      <c r="AW97" s="478"/>
      <c r="AX97" s="397">
        <v>16</v>
      </c>
      <c r="AY97" s="393"/>
      <c r="AZ97" s="478"/>
      <c r="BA97" s="393"/>
      <c r="BB97" s="393"/>
      <c r="BC97" s="394"/>
      <c r="BD97" s="393"/>
      <c r="BE97" s="393"/>
      <c r="BF97" s="393"/>
      <c r="BG97" s="397"/>
      <c r="BH97" s="393"/>
      <c r="BI97" s="394"/>
      <c r="BJ97" s="393"/>
      <c r="BK97" s="393"/>
      <c r="BL97" s="393"/>
      <c r="BM97" s="397">
        <v>28</v>
      </c>
      <c r="BN97" s="393"/>
      <c r="BO97" s="394"/>
      <c r="BP97" s="393"/>
      <c r="BQ97" s="393"/>
      <c r="BR97" s="393"/>
      <c r="BS97" s="397"/>
      <c r="BT97" s="393"/>
      <c r="BU97" s="394"/>
      <c r="BV97" s="393"/>
      <c r="BW97" s="393"/>
      <c r="BX97" s="393"/>
      <c r="BY97" s="397"/>
      <c r="BZ97" s="393"/>
      <c r="CA97" s="394"/>
      <c r="CB97" s="114"/>
      <c r="CC97" s="1"/>
      <c r="CD97" s="1"/>
      <c r="CE97" s="1"/>
      <c r="CF97" s="1"/>
      <c r="CG97" s="3"/>
    </row>
    <row r="98" spans="3:85" ht="18" customHeight="1" x14ac:dyDescent="0.25">
      <c r="C98" s="2"/>
      <c r="D98" s="141"/>
      <c r="E98" s="745" t="s">
        <v>187</v>
      </c>
      <c r="F98" s="746"/>
      <c r="G98" s="746"/>
      <c r="H98" s="746"/>
      <c r="I98" s="746"/>
      <c r="J98" s="746"/>
      <c r="K98" s="746"/>
      <c r="L98" s="746"/>
      <c r="M98" s="746"/>
      <c r="N98" s="746"/>
      <c r="O98" s="746"/>
      <c r="P98" s="746"/>
      <c r="Q98" s="746"/>
      <c r="R98" s="746"/>
      <c r="S98" s="746"/>
      <c r="T98" s="746"/>
      <c r="U98" s="746"/>
      <c r="V98" s="746"/>
      <c r="W98" s="746"/>
      <c r="X98" s="746"/>
      <c r="Y98" s="746"/>
      <c r="Z98" s="746"/>
      <c r="AA98" s="746"/>
      <c r="AB98" s="746"/>
      <c r="AC98" s="747"/>
      <c r="AD98" s="209"/>
      <c r="AE98" s="176"/>
      <c r="AF98" s="245"/>
      <c r="AG98" s="246"/>
      <c r="AH98" s="211"/>
      <c r="AI98" s="247"/>
      <c r="AJ98" s="248"/>
      <c r="AK98" s="172"/>
      <c r="AL98" s="392">
        <f t="shared" si="112"/>
        <v>51</v>
      </c>
      <c r="AM98" s="393"/>
      <c r="AN98" s="394"/>
      <c r="AO98" s="392">
        <f t="shared" si="113"/>
        <v>17</v>
      </c>
      <c r="AP98" s="393"/>
      <c r="AQ98" s="394"/>
      <c r="AR98" s="378">
        <f t="shared" si="114"/>
        <v>34</v>
      </c>
      <c r="AS98" s="379"/>
      <c r="AT98" s="380"/>
      <c r="AU98" s="392">
        <f t="shared" si="115"/>
        <v>20</v>
      </c>
      <c r="AV98" s="393"/>
      <c r="AW98" s="478"/>
      <c r="AX98" s="397">
        <v>14</v>
      </c>
      <c r="AY98" s="393"/>
      <c r="AZ98" s="478"/>
      <c r="BA98" s="393"/>
      <c r="BB98" s="393"/>
      <c r="BC98" s="394"/>
      <c r="BD98" s="393">
        <v>34</v>
      </c>
      <c r="BE98" s="393"/>
      <c r="BF98" s="393"/>
      <c r="BG98" s="397"/>
      <c r="BH98" s="393"/>
      <c r="BI98" s="394"/>
      <c r="BJ98" s="393"/>
      <c r="BK98" s="393"/>
      <c r="BL98" s="393"/>
      <c r="BM98" s="397"/>
      <c r="BN98" s="393"/>
      <c r="BO98" s="394"/>
      <c r="BP98" s="393"/>
      <c r="BQ98" s="393"/>
      <c r="BR98" s="393"/>
      <c r="BS98" s="397"/>
      <c r="BT98" s="393"/>
      <c r="BU98" s="394"/>
      <c r="BV98" s="393"/>
      <c r="BW98" s="393"/>
      <c r="BX98" s="393"/>
      <c r="BY98" s="397"/>
      <c r="BZ98" s="393"/>
      <c r="CA98" s="394"/>
      <c r="CB98" s="114"/>
      <c r="CC98" s="1"/>
      <c r="CD98" s="1"/>
      <c r="CE98" s="1"/>
      <c r="CF98" s="1"/>
      <c r="CG98" s="3"/>
    </row>
    <row r="99" spans="3:85" ht="18" x14ac:dyDescent="0.25">
      <c r="C99" s="2"/>
      <c r="D99" s="141"/>
      <c r="E99" s="745" t="s">
        <v>235</v>
      </c>
      <c r="F99" s="746"/>
      <c r="G99" s="746"/>
      <c r="H99" s="746"/>
      <c r="I99" s="746"/>
      <c r="J99" s="746"/>
      <c r="K99" s="746"/>
      <c r="L99" s="746"/>
      <c r="M99" s="746"/>
      <c r="N99" s="746"/>
      <c r="O99" s="746"/>
      <c r="P99" s="746"/>
      <c r="Q99" s="746"/>
      <c r="R99" s="746"/>
      <c r="S99" s="746"/>
      <c r="T99" s="746"/>
      <c r="U99" s="746"/>
      <c r="V99" s="746"/>
      <c r="W99" s="746"/>
      <c r="X99" s="746"/>
      <c r="Y99" s="746"/>
      <c r="Z99" s="746"/>
      <c r="AA99" s="746"/>
      <c r="AB99" s="746"/>
      <c r="AC99" s="747"/>
      <c r="AD99" s="209"/>
      <c r="AE99" s="176"/>
      <c r="AF99" s="245"/>
      <c r="AG99" s="246"/>
      <c r="AH99" s="211"/>
      <c r="AI99" s="247"/>
      <c r="AJ99" s="248"/>
      <c r="AK99" s="172"/>
      <c r="AL99" s="392">
        <f t="shared" si="112"/>
        <v>39</v>
      </c>
      <c r="AM99" s="393"/>
      <c r="AN99" s="394"/>
      <c r="AO99" s="392">
        <f t="shared" si="113"/>
        <v>13</v>
      </c>
      <c r="AP99" s="393"/>
      <c r="AQ99" s="394"/>
      <c r="AR99" s="378">
        <f t="shared" si="114"/>
        <v>26</v>
      </c>
      <c r="AS99" s="379"/>
      <c r="AT99" s="380"/>
      <c r="AU99" s="392">
        <f t="shared" si="115"/>
        <v>10</v>
      </c>
      <c r="AV99" s="393"/>
      <c r="AW99" s="478"/>
      <c r="AX99" s="397">
        <v>16</v>
      </c>
      <c r="AY99" s="393"/>
      <c r="AZ99" s="478"/>
      <c r="BA99" s="393"/>
      <c r="BB99" s="393"/>
      <c r="BC99" s="394"/>
      <c r="BD99" s="393"/>
      <c r="BE99" s="393"/>
      <c r="BF99" s="393"/>
      <c r="BG99" s="397"/>
      <c r="BH99" s="393"/>
      <c r="BI99" s="394"/>
      <c r="BJ99" s="393"/>
      <c r="BK99" s="393"/>
      <c r="BL99" s="393"/>
      <c r="BM99" s="397"/>
      <c r="BN99" s="393"/>
      <c r="BO99" s="394"/>
      <c r="BP99" s="393">
        <v>26</v>
      </c>
      <c r="BQ99" s="393"/>
      <c r="BR99" s="393"/>
      <c r="BS99" s="397"/>
      <c r="BT99" s="393"/>
      <c r="BU99" s="394"/>
      <c r="BV99" s="393"/>
      <c r="BW99" s="393"/>
      <c r="BX99" s="393"/>
      <c r="BY99" s="397"/>
      <c r="BZ99" s="393"/>
      <c r="CA99" s="394"/>
      <c r="CB99" s="114"/>
      <c r="CC99" s="1"/>
      <c r="CD99" s="1"/>
      <c r="CE99" s="1"/>
      <c r="CF99" s="1"/>
      <c r="CG99" s="3"/>
    </row>
    <row r="100" spans="3:85" ht="18" x14ac:dyDescent="0.25">
      <c r="C100" s="2"/>
      <c r="D100" s="141"/>
      <c r="E100" s="745" t="s">
        <v>188</v>
      </c>
      <c r="F100" s="746"/>
      <c r="G100" s="746"/>
      <c r="H100" s="746"/>
      <c r="I100" s="746"/>
      <c r="J100" s="746"/>
      <c r="K100" s="746"/>
      <c r="L100" s="746"/>
      <c r="M100" s="746"/>
      <c r="N100" s="746"/>
      <c r="O100" s="746"/>
      <c r="P100" s="746"/>
      <c r="Q100" s="746"/>
      <c r="R100" s="746"/>
      <c r="S100" s="746"/>
      <c r="T100" s="746"/>
      <c r="U100" s="746"/>
      <c r="V100" s="746"/>
      <c r="W100" s="746"/>
      <c r="X100" s="746"/>
      <c r="Y100" s="746"/>
      <c r="Z100" s="746"/>
      <c r="AA100" s="746"/>
      <c r="AB100" s="746"/>
      <c r="AC100" s="747"/>
      <c r="AD100" s="209"/>
      <c r="AE100" s="176"/>
      <c r="AF100" s="245"/>
      <c r="AG100" s="246"/>
      <c r="AH100" s="211"/>
      <c r="AI100" s="247"/>
      <c r="AJ100" s="248"/>
      <c r="AK100" s="172"/>
      <c r="AL100" s="392">
        <f t="shared" si="112"/>
        <v>39</v>
      </c>
      <c r="AM100" s="393"/>
      <c r="AN100" s="394"/>
      <c r="AO100" s="392">
        <f t="shared" si="113"/>
        <v>13</v>
      </c>
      <c r="AP100" s="393"/>
      <c r="AQ100" s="394"/>
      <c r="AR100" s="378">
        <f t="shared" si="114"/>
        <v>26</v>
      </c>
      <c r="AS100" s="379"/>
      <c r="AT100" s="380"/>
      <c r="AU100" s="392">
        <f t="shared" si="115"/>
        <v>14</v>
      </c>
      <c r="AV100" s="393"/>
      <c r="AW100" s="478"/>
      <c r="AX100" s="397">
        <v>12</v>
      </c>
      <c r="AY100" s="393"/>
      <c r="AZ100" s="478"/>
      <c r="BA100" s="393"/>
      <c r="BB100" s="393"/>
      <c r="BC100" s="394"/>
      <c r="BD100" s="393"/>
      <c r="BE100" s="393"/>
      <c r="BF100" s="393"/>
      <c r="BG100" s="397"/>
      <c r="BH100" s="393"/>
      <c r="BI100" s="394"/>
      <c r="BJ100" s="393"/>
      <c r="BK100" s="393"/>
      <c r="BL100" s="393"/>
      <c r="BM100" s="397"/>
      <c r="BN100" s="393"/>
      <c r="BO100" s="394"/>
      <c r="BP100" s="393">
        <v>26</v>
      </c>
      <c r="BQ100" s="393"/>
      <c r="BR100" s="393"/>
      <c r="BS100" s="397"/>
      <c r="BT100" s="393"/>
      <c r="BU100" s="394"/>
      <c r="BV100" s="393"/>
      <c r="BW100" s="393"/>
      <c r="BX100" s="393"/>
      <c r="BY100" s="397"/>
      <c r="BZ100" s="393"/>
      <c r="CA100" s="394"/>
      <c r="CB100" s="114"/>
      <c r="CC100" s="1"/>
      <c r="CD100" s="1"/>
      <c r="CE100" s="1"/>
      <c r="CF100" s="1"/>
      <c r="CG100" s="3"/>
    </row>
    <row r="101" spans="3:85" ht="18" x14ac:dyDescent="0.25">
      <c r="C101" s="2"/>
      <c r="D101" s="141"/>
      <c r="E101" s="745" t="s">
        <v>189</v>
      </c>
      <c r="F101" s="746"/>
      <c r="G101" s="746"/>
      <c r="H101" s="746"/>
      <c r="I101" s="746"/>
      <c r="J101" s="746"/>
      <c r="K101" s="746"/>
      <c r="L101" s="746"/>
      <c r="M101" s="746"/>
      <c r="N101" s="746"/>
      <c r="O101" s="746"/>
      <c r="P101" s="746"/>
      <c r="Q101" s="746"/>
      <c r="R101" s="746"/>
      <c r="S101" s="746"/>
      <c r="T101" s="746"/>
      <c r="U101" s="746"/>
      <c r="V101" s="746"/>
      <c r="W101" s="746"/>
      <c r="X101" s="746"/>
      <c r="Y101" s="746"/>
      <c r="Z101" s="746"/>
      <c r="AA101" s="746"/>
      <c r="AB101" s="746"/>
      <c r="AC101" s="747"/>
      <c r="AD101" s="209"/>
      <c r="AE101" s="176"/>
      <c r="AF101" s="245"/>
      <c r="AG101" s="246"/>
      <c r="AH101" s="211"/>
      <c r="AI101" s="247"/>
      <c r="AJ101" s="248"/>
      <c r="AK101" s="172"/>
      <c r="AL101" s="392">
        <f t="shared" si="112"/>
        <v>39</v>
      </c>
      <c r="AM101" s="393"/>
      <c r="AN101" s="394"/>
      <c r="AO101" s="392">
        <f t="shared" si="113"/>
        <v>13</v>
      </c>
      <c r="AP101" s="393"/>
      <c r="AQ101" s="394"/>
      <c r="AR101" s="378">
        <f t="shared" si="114"/>
        <v>26</v>
      </c>
      <c r="AS101" s="379"/>
      <c r="AT101" s="380"/>
      <c r="AU101" s="392">
        <f t="shared" si="115"/>
        <v>14</v>
      </c>
      <c r="AV101" s="393"/>
      <c r="AW101" s="478"/>
      <c r="AX101" s="397">
        <v>12</v>
      </c>
      <c r="AY101" s="393"/>
      <c r="AZ101" s="478"/>
      <c r="BA101" s="393"/>
      <c r="BB101" s="393"/>
      <c r="BC101" s="394"/>
      <c r="BD101" s="393"/>
      <c r="BE101" s="393"/>
      <c r="BF101" s="393"/>
      <c r="BG101" s="397"/>
      <c r="BH101" s="393"/>
      <c r="BI101" s="394"/>
      <c r="BJ101" s="393"/>
      <c r="BK101" s="393"/>
      <c r="BL101" s="393"/>
      <c r="BM101" s="397"/>
      <c r="BN101" s="393"/>
      <c r="BO101" s="394"/>
      <c r="BP101" s="393">
        <v>26</v>
      </c>
      <c r="BQ101" s="393"/>
      <c r="BR101" s="393"/>
      <c r="BS101" s="397"/>
      <c r="BT101" s="393"/>
      <c r="BU101" s="394"/>
      <c r="BV101" s="393"/>
      <c r="BW101" s="393"/>
      <c r="BX101" s="393"/>
      <c r="BY101" s="397"/>
      <c r="BZ101" s="393"/>
      <c r="CA101" s="394"/>
      <c r="CB101" s="114"/>
      <c r="CC101" s="1"/>
      <c r="CD101" s="1"/>
      <c r="CE101" s="1"/>
      <c r="CF101" s="1"/>
      <c r="CG101" s="3"/>
    </row>
    <row r="102" spans="3:85" ht="18" x14ac:dyDescent="0.25">
      <c r="C102" s="2"/>
      <c r="D102" s="141"/>
      <c r="E102" s="745" t="s">
        <v>190</v>
      </c>
      <c r="F102" s="746"/>
      <c r="G102" s="746"/>
      <c r="H102" s="746"/>
      <c r="I102" s="746"/>
      <c r="J102" s="746"/>
      <c r="K102" s="746"/>
      <c r="L102" s="746"/>
      <c r="M102" s="746"/>
      <c r="N102" s="746"/>
      <c r="O102" s="746"/>
      <c r="P102" s="746"/>
      <c r="Q102" s="746"/>
      <c r="R102" s="746"/>
      <c r="S102" s="746"/>
      <c r="T102" s="746"/>
      <c r="U102" s="746"/>
      <c r="V102" s="746"/>
      <c r="W102" s="746"/>
      <c r="X102" s="746"/>
      <c r="Y102" s="746"/>
      <c r="Z102" s="746"/>
      <c r="AA102" s="746"/>
      <c r="AB102" s="746"/>
      <c r="AC102" s="747"/>
      <c r="AD102" s="209"/>
      <c r="AE102" s="176"/>
      <c r="AF102" s="245"/>
      <c r="AG102" s="246"/>
      <c r="AH102" s="211"/>
      <c r="AI102" s="247"/>
      <c r="AJ102" s="248"/>
      <c r="AK102" s="172"/>
      <c r="AL102" s="392">
        <f t="shared" si="112"/>
        <v>39</v>
      </c>
      <c r="AM102" s="393"/>
      <c r="AN102" s="394"/>
      <c r="AO102" s="392">
        <f t="shared" si="113"/>
        <v>13</v>
      </c>
      <c r="AP102" s="393"/>
      <c r="AQ102" s="394"/>
      <c r="AR102" s="378">
        <f t="shared" si="114"/>
        <v>26</v>
      </c>
      <c r="AS102" s="379"/>
      <c r="AT102" s="380"/>
      <c r="AU102" s="392">
        <f t="shared" si="115"/>
        <v>16</v>
      </c>
      <c r="AV102" s="393"/>
      <c r="AW102" s="478"/>
      <c r="AX102" s="397">
        <v>10</v>
      </c>
      <c r="AY102" s="393"/>
      <c r="AZ102" s="478"/>
      <c r="BA102" s="393"/>
      <c r="BB102" s="393"/>
      <c r="BC102" s="394"/>
      <c r="BD102" s="393"/>
      <c r="BE102" s="393"/>
      <c r="BF102" s="393"/>
      <c r="BG102" s="397"/>
      <c r="BH102" s="393"/>
      <c r="BI102" s="394"/>
      <c r="BJ102" s="393"/>
      <c r="BK102" s="393"/>
      <c r="BL102" s="393"/>
      <c r="BM102" s="397"/>
      <c r="BN102" s="393"/>
      <c r="BO102" s="394"/>
      <c r="BP102" s="393">
        <v>26</v>
      </c>
      <c r="BQ102" s="393"/>
      <c r="BR102" s="393"/>
      <c r="BS102" s="397"/>
      <c r="BT102" s="393"/>
      <c r="BU102" s="394"/>
      <c r="BV102" s="393"/>
      <c r="BW102" s="393"/>
      <c r="BX102" s="393"/>
      <c r="BY102" s="397"/>
      <c r="BZ102" s="393"/>
      <c r="CA102" s="394"/>
      <c r="CB102" s="114"/>
      <c r="CC102" s="1"/>
      <c r="CD102" s="1"/>
      <c r="CE102" s="1"/>
      <c r="CF102" s="1"/>
      <c r="CG102" s="3"/>
    </row>
    <row r="103" spans="3:85" s="244" customFormat="1" ht="25.5" customHeight="1" x14ac:dyDescent="0.25">
      <c r="C103" s="233"/>
      <c r="D103" s="169" t="s">
        <v>191</v>
      </c>
      <c r="E103" s="754" t="s">
        <v>192</v>
      </c>
      <c r="F103" s="755"/>
      <c r="G103" s="755"/>
      <c r="H103" s="755"/>
      <c r="I103" s="755"/>
      <c r="J103" s="755"/>
      <c r="K103" s="755"/>
      <c r="L103" s="755"/>
      <c r="M103" s="755"/>
      <c r="N103" s="755"/>
      <c r="O103" s="755"/>
      <c r="P103" s="755"/>
      <c r="Q103" s="755"/>
      <c r="R103" s="755"/>
      <c r="S103" s="755"/>
      <c r="T103" s="755"/>
      <c r="U103" s="755"/>
      <c r="V103" s="755"/>
      <c r="W103" s="755"/>
      <c r="X103" s="755"/>
      <c r="Y103" s="755"/>
      <c r="Z103" s="755"/>
      <c r="AA103" s="755"/>
      <c r="AB103" s="755"/>
      <c r="AC103" s="756"/>
      <c r="AD103" s="234" t="s">
        <v>87</v>
      </c>
      <c r="AE103" s="235" t="s">
        <v>87</v>
      </c>
      <c r="AF103" s="236" t="s">
        <v>87</v>
      </c>
      <c r="AG103" s="237" t="s">
        <v>93</v>
      </c>
      <c r="AH103" s="249" t="s">
        <v>87</v>
      </c>
      <c r="AI103" s="239" t="s">
        <v>87</v>
      </c>
      <c r="AJ103" s="240" t="s">
        <v>87</v>
      </c>
      <c r="AK103" s="241" t="s">
        <v>87</v>
      </c>
      <c r="AL103" s="503">
        <f t="shared" si="112"/>
        <v>99</v>
      </c>
      <c r="AM103" s="504"/>
      <c r="AN103" s="684"/>
      <c r="AO103" s="503">
        <f t="shared" si="113"/>
        <v>33</v>
      </c>
      <c r="AP103" s="504"/>
      <c r="AQ103" s="684"/>
      <c r="AR103" s="532">
        <f t="shared" si="114"/>
        <v>66</v>
      </c>
      <c r="AS103" s="533"/>
      <c r="AT103" s="534"/>
      <c r="AU103" s="503">
        <f t="shared" si="115"/>
        <v>50</v>
      </c>
      <c r="AV103" s="504"/>
      <c r="AW103" s="505"/>
      <c r="AX103" s="683">
        <v>16</v>
      </c>
      <c r="AY103" s="504"/>
      <c r="AZ103" s="505"/>
      <c r="BA103" s="690"/>
      <c r="BB103" s="690"/>
      <c r="BC103" s="691"/>
      <c r="BD103" s="690"/>
      <c r="BE103" s="690"/>
      <c r="BF103" s="690"/>
      <c r="BG103" s="689"/>
      <c r="BH103" s="690"/>
      <c r="BI103" s="691"/>
      <c r="BJ103" s="690"/>
      <c r="BK103" s="690"/>
      <c r="BL103" s="690"/>
      <c r="BM103" s="689">
        <v>66</v>
      </c>
      <c r="BN103" s="690"/>
      <c r="BO103" s="691"/>
      <c r="BP103" s="690"/>
      <c r="BQ103" s="690"/>
      <c r="BR103" s="690"/>
      <c r="BS103" s="689"/>
      <c r="BT103" s="690"/>
      <c r="BU103" s="691"/>
      <c r="BV103" s="688"/>
      <c r="BW103" s="688"/>
      <c r="BX103" s="688"/>
      <c r="BY103" s="685"/>
      <c r="BZ103" s="686"/>
      <c r="CA103" s="687"/>
      <c r="CB103" s="250"/>
      <c r="CC103" s="4"/>
      <c r="CD103" s="4"/>
      <c r="CE103" s="4"/>
      <c r="CF103" s="4"/>
      <c r="CG103" s="243"/>
    </row>
    <row r="104" spans="3:85" s="244" customFormat="1" ht="26.25" customHeight="1" thickBot="1" x14ac:dyDescent="0.3">
      <c r="C104" s="233"/>
      <c r="D104" s="141" t="s">
        <v>193</v>
      </c>
      <c r="E104" s="830" t="s">
        <v>194</v>
      </c>
      <c r="F104" s="831"/>
      <c r="G104" s="831"/>
      <c r="H104" s="831"/>
      <c r="I104" s="831"/>
      <c r="J104" s="831"/>
      <c r="K104" s="831"/>
      <c r="L104" s="831"/>
      <c r="M104" s="831"/>
      <c r="N104" s="831"/>
      <c r="O104" s="831"/>
      <c r="P104" s="831"/>
      <c r="Q104" s="831"/>
      <c r="R104" s="831"/>
      <c r="S104" s="831"/>
      <c r="T104" s="831"/>
      <c r="U104" s="831"/>
      <c r="V104" s="831"/>
      <c r="W104" s="831"/>
      <c r="X104" s="831"/>
      <c r="Y104" s="831"/>
      <c r="Z104" s="831"/>
      <c r="AA104" s="831"/>
      <c r="AB104" s="831"/>
      <c r="AC104" s="832"/>
      <c r="AD104" s="251" t="s">
        <v>87</v>
      </c>
      <c r="AE104" s="252" t="s">
        <v>87</v>
      </c>
      <c r="AF104" s="253" t="s">
        <v>87</v>
      </c>
      <c r="AG104" s="254" t="s">
        <v>87</v>
      </c>
      <c r="AH104" s="255" t="s">
        <v>93</v>
      </c>
      <c r="AI104" s="256" t="s">
        <v>87</v>
      </c>
      <c r="AJ104" s="257" t="s">
        <v>87</v>
      </c>
      <c r="AK104" s="254" t="s">
        <v>87</v>
      </c>
      <c r="AL104" s="503">
        <f t="shared" si="112"/>
        <v>78</v>
      </c>
      <c r="AM104" s="504"/>
      <c r="AN104" s="684"/>
      <c r="AO104" s="503">
        <f t="shared" si="113"/>
        <v>26</v>
      </c>
      <c r="AP104" s="504"/>
      <c r="AQ104" s="684"/>
      <c r="AR104" s="532">
        <f t="shared" si="114"/>
        <v>52</v>
      </c>
      <c r="AS104" s="533"/>
      <c r="AT104" s="534"/>
      <c r="AU104" s="503">
        <f t="shared" si="115"/>
        <v>28</v>
      </c>
      <c r="AV104" s="504"/>
      <c r="AW104" s="505"/>
      <c r="AX104" s="794">
        <v>24</v>
      </c>
      <c r="AY104" s="795"/>
      <c r="AZ104" s="796"/>
      <c r="BA104" s="681"/>
      <c r="BB104" s="681"/>
      <c r="BC104" s="682"/>
      <c r="BD104" s="758"/>
      <c r="BE104" s="758"/>
      <c r="BF104" s="758"/>
      <c r="BG104" s="757"/>
      <c r="BH104" s="758"/>
      <c r="BI104" s="759"/>
      <c r="BJ104" s="929"/>
      <c r="BK104" s="929"/>
      <c r="BL104" s="929"/>
      <c r="BM104" s="930"/>
      <c r="BN104" s="929"/>
      <c r="BO104" s="931"/>
      <c r="BP104" s="758">
        <v>52</v>
      </c>
      <c r="BQ104" s="758"/>
      <c r="BR104" s="758"/>
      <c r="BS104" s="757"/>
      <c r="BT104" s="758"/>
      <c r="BU104" s="759"/>
      <c r="BV104" s="681"/>
      <c r="BW104" s="681"/>
      <c r="BX104" s="681"/>
      <c r="BY104" s="680"/>
      <c r="BZ104" s="681"/>
      <c r="CA104" s="682"/>
      <c r="CB104" s="250"/>
      <c r="CC104" s="4"/>
      <c r="CD104" s="4"/>
      <c r="CE104" s="4"/>
      <c r="CF104" s="4"/>
      <c r="CG104" s="243"/>
    </row>
    <row r="105" spans="3:85" ht="18.75" customHeight="1" thickBot="1" x14ac:dyDescent="0.3">
      <c r="C105" s="2"/>
      <c r="D105" s="258" t="s">
        <v>195</v>
      </c>
      <c r="E105" s="325" t="s">
        <v>196</v>
      </c>
      <c r="F105" s="326"/>
      <c r="G105" s="326"/>
      <c r="H105" s="326"/>
      <c r="I105" s="326"/>
      <c r="J105" s="326"/>
      <c r="K105" s="326"/>
      <c r="L105" s="326"/>
      <c r="M105" s="326"/>
      <c r="N105" s="326"/>
      <c r="O105" s="326"/>
      <c r="P105" s="326"/>
      <c r="Q105" s="326"/>
      <c r="R105" s="326"/>
      <c r="S105" s="326"/>
      <c r="T105" s="326"/>
      <c r="U105" s="326"/>
      <c r="V105" s="326"/>
      <c r="W105" s="326"/>
      <c r="X105" s="326"/>
      <c r="Y105" s="326"/>
      <c r="Z105" s="326"/>
      <c r="AA105" s="326"/>
      <c r="AB105" s="326"/>
      <c r="AC105" s="327"/>
      <c r="AD105" s="625" t="s">
        <v>102</v>
      </c>
      <c r="AE105" s="626"/>
      <c r="AF105" s="626"/>
      <c r="AG105" s="626"/>
      <c r="AH105" s="626"/>
      <c r="AI105" s="626"/>
      <c r="AJ105" s="626"/>
      <c r="AK105" s="626"/>
      <c r="AL105" s="751">
        <f>AR105</f>
        <v>72</v>
      </c>
      <c r="AM105" s="752"/>
      <c r="AN105" s="753"/>
      <c r="AO105" s="751"/>
      <c r="AP105" s="752"/>
      <c r="AQ105" s="753"/>
      <c r="AR105" s="751">
        <f>SUM(BD105:CA105)</f>
        <v>72</v>
      </c>
      <c r="AS105" s="752"/>
      <c r="AT105" s="753"/>
      <c r="AU105" s="630"/>
      <c r="AV105" s="328"/>
      <c r="AW105" s="631"/>
      <c r="AX105" s="371">
        <f>SUM(BD105:CA105)</f>
        <v>72</v>
      </c>
      <c r="AY105" s="328"/>
      <c r="AZ105" s="631"/>
      <c r="BA105" s="328"/>
      <c r="BB105" s="328"/>
      <c r="BC105" s="372"/>
      <c r="BD105" s="328"/>
      <c r="BE105" s="328"/>
      <c r="BF105" s="328"/>
      <c r="BG105" s="371"/>
      <c r="BH105" s="328"/>
      <c r="BI105" s="372"/>
      <c r="BJ105" s="927"/>
      <c r="BK105" s="927"/>
      <c r="BL105" s="927"/>
      <c r="BM105" s="926">
        <v>72</v>
      </c>
      <c r="BN105" s="927"/>
      <c r="BO105" s="928"/>
      <c r="BP105" s="328"/>
      <c r="BQ105" s="328"/>
      <c r="BR105" s="328"/>
      <c r="BS105" s="371"/>
      <c r="BT105" s="328"/>
      <c r="BU105" s="372"/>
      <c r="BV105" s="623"/>
      <c r="BW105" s="623"/>
      <c r="BX105" s="623"/>
      <c r="BY105" s="622"/>
      <c r="BZ105" s="623"/>
      <c r="CA105" s="624"/>
      <c r="CB105" s="5"/>
      <c r="CC105" s="1"/>
      <c r="CD105" s="1"/>
      <c r="CE105" s="1"/>
      <c r="CF105" s="1"/>
      <c r="CG105" s="3"/>
    </row>
    <row r="106" spans="3:85" ht="18.75" customHeight="1" thickBot="1" x14ac:dyDescent="0.3">
      <c r="C106" s="2"/>
      <c r="D106" s="258" t="s">
        <v>197</v>
      </c>
      <c r="E106" s="325" t="s">
        <v>175</v>
      </c>
      <c r="F106" s="326"/>
      <c r="G106" s="326"/>
      <c r="H106" s="326"/>
      <c r="I106" s="326"/>
      <c r="J106" s="326"/>
      <c r="K106" s="326"/>
      <c r="L106" s="326"/>
      <c r="M106" s="326"/>
      <c r="N106" s="326"/>
      <c r="O106" s="326"/>
      <c r="P106" s="326"/>
      <c r="Q106" s="326"/>
      <c r="R106" s="326"/>
      <c r="S106" s="326"/>
      <c r="T106" s="326"/>
      <c r="U106" s="326"/>
      <c r="V106" s="326"/>
      <c r="W106" s="326"/>
      <c r="X106" s="326"/>
      <c r="Y106" s="326"/>
      <c r="Z106" s="326"/>
      <c r="AA106" s="326"/>
      <c r="AB106" s="326"/>
      <c r="AC106" s="327"/>
      <c r="AD106" s="371" t="s">
        <v>93</v>
      </c>
      <c r="AE106" s="328"/>
      <c r="AF106" s="328"/>
      <c r="AG106" s="328"/>
      <c r="AH106" s="328"/>
      <c r="AI106" s="328"/>
      <c r="AJ106" s="328"/>
      <c r="AK106" s="328"/>
      <c r="AL106" s="751">
        <f>AR106</f>
        <v>108</v>
      </c>
      <c r="AM106" s="752"/>
      <c r="AN106" s="753"/>
      <c r="AO106" s="751"/>
      <c r="AP106" s="752"/>
      <c r="AQ106" s="753"/>
      <c r="AR106" s="751">
        <f>SUM(BD106:CA106)</f>
        <v>108</v>
      </c>
      <c r="AS106" s="752"/>
      <c r="AT106" s="753"/>
      <c r="AU106" s="630"/>
      <c r="AV106" s="328"/>
      <c r="AW106" s="631"/>
      <c r="AX106" s="371">
        <f>SUM(BD106:CA106)</f>
        <v>108</v>
      </c>
      <c r="AY106" s="328"/>
      <c r="AZ106" s="631"/>
      <c r="BA106" s="328"/>
      <c r="BB106" s="328"/>
      <c r="BC106" s="372"/>
      <c r="BD106" s="328"/>
      <c r="BE106" s="328"/>
      <c r="BF106" s="328"/>
      <c r="BG106" s="371"/>
      <c r="BH106" s="328"/>
      <c r="BI106" s="372"/>
      <c r="BJ106" s="927"/>
      <c r="BK106" s="927"/>
      <c r="BL106" s="927"/>
      <c r="BM106" s="926"/>
      <c r="BN106" s="927"/>
      <c r="BO106" s="928"/>
      <c r="BP106" s="328">
        <v>108</v>
      </c>
      <c r="BQ106" s="328"/>
      <c r="BR106" s="328"/>
      <c r="BS106" s="371"/>
      <c r="BT106" s="328"/>
      <c r="BU106" s="372"/>
      <c r="BV106" s="623"/>
      <c r="BW106" s="623"/>
      <c r="BX106" s="623"/>
      <c r="BY106" s="622"/>
      <c r="BZ106" s="623"/>
      <c r="CA106" s="624"/>
      <c r="CB106" s="5"/>
      <c r="CC106" s="1"/>
      <c r="CD106" s="1"/>
      <c r="CE106" s="1"/>
      <c r="CF106" s="1"/>
      <c r="CG106" s="3"/>
    </row>
    <row r="107" spans="3:85" ht="39.75" customHeight="1" thickTop="1" x14ac:dyDescent="0.25">
      <c r="C107" s="2"/>
      <c r="D107" s="259" t="s">
        <v>198</v>
      </c>
      <c r="E107" s="352" t="s">
        <v>199</v>
      </c>
      <c r="F107" s="353"/>
      <c r="G107" s="353"/>
      <c r="H107" s="353"/>
      <c r="I107" s="353"/>
      <c r="J107" s="353"/>
      <c r="K107" s="353"/>
      <c r="L107" s="353"/>
      <c r="M107" s="353"/>
      <c r="N107" s="353"/>
      <c r="O107" s="353"/>
      <c r="P107" s="353"/>
      <c r="Q107" s="353"/>
      <c r="R107" s="353"/>
      <c r="S107" s="353"/>
      <c r="T107" s="353"/>
      <c r="U107" s="353"/>
      <c r="V107" s="353"/>
      <c r="W107" s="353"/>
      <c r="X107" s="353"/>
      <c r="Y107" s="353"/>
      <c r="Z107" s="353"/>
      <c r="AA107" s="353"/>
      <c r="AB107" s="353"/>
      <c r="AC107" s="354"/>
      <c r="AD107" s="226" t="s">
        <v>87</v>
      </c>
      <c r="AE107" s="227" t="s">
        <v>87</v>
      </c>
      <c r="AF107" s="231" t="s">
        <v>87</v>
      </c>
      <c r="AG107" s="232" t="s">
        <v>87</v>
      </c>
      <c r="AH107" s="260" t="s">
        <v>87</v>
      </c>
      <c r="AI107" s="227" t="s">
        <v>87</v>
      </c>
      <c r="AJ107" s="228" t="s">
        <v>239</v>
      </c>
      <c r="AK107" s="232" t="s">
        <v>87</v>
      </c>
      <c r="AL107" s="355">
        <f>AL108+AL114+AL113</f>
        <v>555</v>
      </c>
      <c r="AM107" s="353"/>
      <c r="AN107" s="356"/>
      <c r="AO107" s="355">
        <f>AO108+AO113+AO114</f>
        <v>125</v>
      </c>
      <c r="AP107" s="353"/>
      <c r="AQ107" s="356"/>
      <c r="AR107" s="355">
        <f>AR108+AR113+AR114</f>
        <v>430</v>
      </c>
      <c r="AS107" s="353"/>
      <c r="AT107" s="356"/>
      <c r="AU107" s="355">
        <f>AU108+AU113+AU114</f>
        <v>184</v>
      </c>
      <c r="AV107" s="353"/>
      <c r="AW107" s="354"/>
      <c r="AX107" s="357">
        <f>AX108+AX113+AX114</f>
        <v>246</v>
      </c>
      <c r="AY107" s="353"/>
      <c r="AZ107" s="354"/>
      <c r="BA107" s="358"/>
      <c r="BB107" s="353"/>
      <c r="BC107" s="356"/>
      <c r="BD107" s="358"/>
      <c r="BE107" s="353"/>
      <c r="BF107" s="353"/>
      <c r="BG107" s="357"/>
      <c r="BH107" s="353"/>
      <c r="BI107" s="356"/>
      <c r="BJ107" s="358"/>
      <c r="BK107" s="353"/>
      <c r="BL107" s="353"/>
      <c r="BM107" s="357"/>
      <c r="BN107" s="353"/>
      <c r="BO107" s="356"/>
      <c r="BP107" s="358"/>
      <c r="BQ107" s="353"/>
      <c r="BR107" s="353"/>
      <c r="BS107" s="357">
        <f>BS108+BS113+BS114</f>
        <v>270</v>
      </c>
      <c r="BT107" s="353"/>
      <c r="BU107" s="356"/>
      <c r="BV107" s="358">
        <f>BV108+BV113+BV114</f>
        <v>160</v>
      </c>
      <c r="BW107" s="353"/>
      <c r="BX107" s="353"/>
      <c r="BY107" s="357"/>
      <c r="BZ107" s="353"/>
      <c r="CA107" s="356"/>
      <c r="CB107" s="5"/>
      <c r="CC107" s="5"/>
      <c r="CD107" s="1"/>
      <c r="CE107" s="1"/>
      <c r="CF107" s="1"/>
      <c r="CG107" s="3"/>
    </row>
    <row r="108" spans="3:85" s="273" customFormat="1" ht="39" customHeight="1" x14ac:dyDescent="0.3">
      <c r="C108" s="261"/>
      <c r="D108" s="262" t="s">
        <v>200</v>
      </c>
      <c r="E108" s="781" t="s">
        <v>201</v>
      </c>
      <c r="F108" s="782"/>
      <c r="G108" s="782"/>
      <c r="H108" s="782"/>
      <c r="I108" s="782"/>
      <c r="J108" s="782"/>
      <c r="K108" s="782"/>
      <c r="L108" s="782"/>
      <c r="M108" s="782"/>
      <c r="N108" s="782"/>
      <c r="O108" s="782"/>
      <c r="P108" s="782"/>
      <c r="Q108" s="782"/>
      <c r="R108" s="782"/>
      <c r="S108" s="782"/>
      <c r="T108" s="782"/>
      <c r="U108" s="782"/>
      <c r="V108" s="782"/>
      <c r="W108" s="782"/>
      <c r="X108" s="782"/>
      <c r="Y108" s="782"/>
      <c r="Z108" s="782"/>
      <c r="AA108" s="782"/>
      <c r="AB108" s="782"/>
      <c r="AC108" s="783"/>
      <c r="AD108" s="263" t="s">
        <v>87</v>
      </c>
      <c r="AE108" s="264" t="s">
        <v>87</v>
      </c>
      <c r="AF108" s="265" t="s">
        <v>87</v>
      </c>
      <c r="AG108" s="266" t="s">
        <v>87</v>
      </c>
      <c r="AH108" s="267" t="s">
        <v>87</v>
      </c>
      <c r="AI108" s="268" t="s">
        <v>30</v>
      </c>
      <c r="AJ108" s="265" t="s">
        <v>87</v>
      </c>
      <c r="AK108" s="269" t="s">
        <v>87</v>
      </c>
      <c r="AL108" s="766">
        <f>SUM(AL109:AN112)</f>
        <v>375</v>
      </c>
      <c r="AM108" s="363"/>
      <c r="AN108" s="364"/>
      <c r="AO108" s="766">
        <f>SUM(AO109:AQ112)</f>
        <v>125</v>
      </c>
      <c r="AP108" s="363"/>
      <c r="AQ108" s="364"/>
      <c r="AR108" s="535">
        <f>SUM(AR109:AT112)</f>
        <v>250</v>
      </c>
      <c r="AS108" s="536"/>
      <c r="AT108" s="537"/>
      <c r="AU108" s="766">
        <f>SUM(AU109:AW112)</f>
        <v>184</v>
      </c>
      <c r="AV108" s="363"/>
      <c r="AW108" s="793"/>
      <c r="AX108" s="362">
        <f>SUM(AX109:AZ112)</f>
        <v>66</v>
      </c>
      <c r="AY108" s="363"/>
      <c r="AZ108" s="793"/>
      <c r="BA108" s="363"/>
      <c r="BB108" s="363"/>
      <c r="BC108" s="364"/>
      <c r="BD108" s="363"/>
      <c r="BE108" s="363"/>
      <c r="BF108" s="363"/>
      <c r="BG108" s="362"/>
      <c r="BH108" s="363"/>
      <c r="BI108" s="364"/>
      <c r="BJ108" s="363"/>
      <c r="BK108" s="363"/>
      <c r="BL108" s="363"/>
      <c r="BM108" s="362"/>
      <c r="BN108" s="363"/>
      <c r="BO108" s="364"/>
      <c r="BP108" s="363"/>
      <c r="BQ108" s="363"/>
      <c r="BR108" s="363"/>
      <c r="BS108" s="362">
        <f>SUM(BS109:BU112)</f>
        <v>198</v>
      </c>
      <c r="BT108" s="363"/>
      <c r="BU108" s="364"/>
      <c r="BV108" s="363">
        <f>SUM(BV109:BX112)</f>
        <v>52</v>
      </c>
      <c r="BW108" s="363"/>
      <c r="BX108" s="363"/>
      <c r="BY108" s="362"/>
      <c r="BZ108" s="363"/>
      <c r="CA108" s="364"/>
      <c r="CB108" s="270"/>
      <c r="CC108" s="270"/>
      <c r="CD108" s="271"/>
      <c r="CE108" s="271"/>
      <c r="CF108" s="271"/>
      <c r="CG108" s="272"/>
    </row>
    <row r="109" spans="3:85" ht="35.25" customHeight="1" x14ac:dyDescent="0.25">
      <c r="C109" s="2"/>
      <c r="D109" s="947"/>
      <c r="E109" s="748" t="s">
        <v>236</v>
      </c>
      <c r="F109" s="749"/>
      <c r="G109" s="749"/>
      <c r="H109" s="749"/>
      <c r="I109" s="749"/>
      <c r="J109" s="749"/>
      <c r="K109" s="749"/>
      <c r="L109" s="749"/>
      <c r="M109" s="749"/>
      <c r="N109" s="749"/>
      <c r="O109" s="749"/>
      <c r="P109" s="749"/>
      <c r="Q109" s="749"/>
      <c r="R109" s="749"/>
      <c r="S109" s="749"/>
      <c r="T109" s="749"/>
      <c r="U109" s="749"/>
      <c r="V109" s="749"/>
      <c r="W109" s="749"/>
      <c r="X109" s="749"/>
      <c r="Y109" s="749"/>
      <c r="Z109" s="749"/>
      <c r="AA109" s="749"/>
      <c r="AB109" s="749"/>
      <c r="AC109" s="750"/>
      <c r="AD109" s="209"/>
      <c r="AE109" s="176"/>
      <c r="AF109" s="248"/>
      <c r="AG109" s="172"/>
      <c r="AH109" s="211"/>
      <c r="AI109" s="176"/>
      <c r="AJ109" s="245"/>
      <c r="AK109" s="274"/>
      <c r="AL109" s="392">
        <f>AO109+AR109</f>
        <v>105</v>
      </c>
      <c r="AM109" s="393"/>
      <c r="AN109" s="394"/>
      <c r="AO109" s="392">
        <f>AR109/2</f>
        <v>35</v>
      </c>
      <c r="AP109" s="393"/>
      <c r="AQ109" s="394"/>
      <c r="AR109" s="373">
        <f>SUM(BD109:CA109)</f>
        <v>70</v>
      </c>
      <c r="AS109" s="374"/>
      <c r="AT109" s="375"/>
      <c r="AU109" s="415">
        <f>AR109-AX109</f>
        <v>54</v>
      </c>
      <c r="AV109" s="416"/>
      <c r="AW109" s="417"/>
      <c r="AX109" s="397">
        <v>16</v>
      </c>
      <c r="AY109" s="393"/>
      <c r="AZ109" s="478"/>
      <c r="BA109" s="376"/>
      <c r="BB109" s="376"/>
      <c r="BC109" s="377"/>
      <c r="BD109" s="360"/>
      <c r="BE109" s="360"/>
      <c r="BF109" s="360"/>
      <c r="BG109" s="359"/>
      <c r="BH109" s="360"/>
      <c r="BI109" s="361"/>
      <c r="BJ109" s="360"/>
      <c r="BK109" s="360"/>
      <c r="BL109" s="360"/>
      <c r="BM109" s="368"/>
      <c r="BN109" s="369"/>
      <c r="BO109" s="370"/>
      <c r="BP109" s="365"/>
      <c r="BQ109" s="366"/>
      <c r="BR109" s="367"/>
      <c r="BS109" s="368">
        <v>44</v>
      </c>
      <c r="BT109" s="369"/>
      <c r="BU109" s="370"/>
      <c r="BV109" s="365">
        <v>26</v>
      </c>
      <c r="BW109" s="366"/>
      <c r="BX109" s="367"/>
      <c r="BY109" s="627"/>
      <c r="BZ109" s="628"/>
      <c r="CA109" s="629"/>
      <c r="CB109" s="5"/>
      <c r="CC109" s="5"/>
      <c r="CD109" s="1"/>
      <c r="CE109" s="1"/>
      <c r="CF109" s="1"/>
      <c r="CG109" s="3"/>
    </row>
    <row r="110" spans="3:85" ht="18" customHeight="1" x14ac:dyDescent="0.25">
      <c r="C110" s="2"/>
      <c r="D110" s="948"/>
      <c r="E110" s="748" t="s">
        <v>202</v>
      </c>
      <c r="F110" s="749"/>
      <c r="G110" s="749"/>
      <c r="H110" s="749"/>
      <c r="I110" s="749"/>
      <c r="J110" s="749"/>
      <c r="K110" s="749"/>
      <c r="L110" s="749"/>
      <c r="M110" s="749"/>
      <c r="N110" s="749"/>
      <c r="O110" s="749"/>
      <c r="P110" s="749"/>
      <c r="Q110" s="749"/>
      <c r="R110" s="749"/>
      <c r="S110" s="749"/>
      <c r="T110" s="749"/>
      <c r="U110" s="749"/>
      <c r="V110" s="749"/>
      <c r="W110" s="749"/>
      <c r="X110" s="749"/>
      <c r="Y110" s="749"/>
      <c r="Z110" s="749"/>
      <c r="AA110" s="749"/>
      <c r="AB110" s="749"/>
      <c r="AC110" s="750"/>
      <c r="AD110" s="209"/>
      <c r="AE110" s="176"/>
      <c r="AF110" s="248"/>
      <c r="AG110" s="172"/>
      <c r="AH110" s="211"/>
      <c r="AI110" s="176"/>
      <c r="AJ110" s="245"/>
      <c r="AK110" s="274"/>
      <c r="AL110" s="392">
        <f t="shared" ref="AL110:AL112" si="116">AO110+AR110</f>
        <v>66</v>
      </c>
      <c r="AM110" s="393"/>
      <c r="AN110" s="394"/>
      <c r="AO110" s="392">
        <f t="shared" ref="AO110:AO112" si="117">AR110/2</f>
        <v>22</v>
      </c>
      <c r="AP110" s="393"/>
      <c r="AQ110" s="394"/>
      <c r="AR110" s="373">
        <f t="shared" ref="AR110:AR112" si="118">SUM(BD110:CA110)</f>
        <v>44</v>
      </c>
      <c r="AS110" s="374"/>
      <c r="AT110" s="375"/>
      <c r="AU110" s="415">
        <f t="shared" ref="AU110:AU112" si="119">AR110-AX110</f>
        <v>36</v>
      </c>
      <c r="AV110" s="416"/>
      <c r="AW110" s="417"/>
      <c r="AX110" s="397">
        <v>8</v>
      </c>
      <c r="AY110" s="393"/>
      <c r="AZ110" s="478"/>
      <c r="BA110" s="376"/>
      <c r="BB110" s="376"/>
      <c r="BC110" s="377"/>
      <c r="BD110" s="360"/>
      <c r="BE110" s="360"/>
      <c r="BF110" s="360"/>
      <c r="BG110" s="359"/>
      <c r="BH110" s="360"/>
      <c r="BI110" s="361"/>
      <c r="BJ110" s="360"/>
      <c r="BK110" s="360"/>
      <c r="BL110" s="360"/>
      <c r="BM110" s="368"/>
      <c r="BN110" s="369"/>
      <c r="BO110" s="370"/>
      <c r="BP110" s="365"/>
      <c r="BQ110" s="366"/>
      <c r="BR110" s="367"/>
      <c r="BS110" s="368">
        <v>44</v>
      </c>
      <c r="BT110" s="369"/>
      <c r="BU110" s="370"/>
      <c r="BV110" s="365"/>
      <c r="BW110" s="366"/>
      <c r="BX110" s="367"/>
      <c r="BY110" s="627"/>
      <c r="BZ110" s="628"/>
      <c r="CA110" s="629"/>
      <c r="CB110" s="5"/>
      <c r="CC110" s="5"/>
      <c r="CD110" s="1"/>
      <c r="CE110" s="1"/>
      <c r="CF110" s="1"/>
      <c r="CG110" s="3"/>
    </row>
    <row r="111" spans="3:85" ht="18" customHeight="1" x14ac:dyDescent="0.25">
      <c r="C111" s="2"/>
      <c r="D111" s="948"/>
      <c r="E111" s="748" t="s">
        <v>237</v>
      </c>
      <c r="F111" s="749"/>
      <c r="G111" s="749"/>
      <c r="H111" s="749"/>
      <c r="I111" s="749"/>
      <c r="J111" s="749"/>
      <c r="K111" s="749"/>
      <c r="L111" s="749"/>
      <c r="M111" s="749"/>
      <c r="N111" s="749"/>
      <c r="O111" s="749"/>
      <c r="P111" s="749"/>
      <c r="Q111" s="749"/>
      <c r="R111" s="749"/>
      <c r="S111" s="749"/>
      <c r="T111" s="749"/>
      <c r="U111" s="749"/>
      <c r="V111" s="749"/>
      <c r="W111" s="749"/>
      <c r="X111" s="749"/>
      <c r="Y111" s="749"/>
      <c r="Z111" s="749"/>
      <c r="AA111" s="749"/>
      <c r="AB111" s="749"/>
      <c r="AC111" s="750"/>
      <c r="AD111" s="209"/>
      <c r="AE111" s="176"/>
      <c r="AF111" s="248"/>
      <c r="AG111" s="172"/>
      <c r="AH111" s="211"/>
      <c r="AI111" s="176"/>
      <c r="AJ111" s="245"/>
      <c r="AK111" s="274"/>
      <c r="AL111" s="392">
        <f t="shared" si="116"/>
        <v>138</v>
      </c>
      <c r="AM111" s="393"/>
      <c r="AN111" s="394"/>
      <c r="AO111" s="392">
        <f t="shared" si="117"/>
        <v>46</v>
      </c>
      <c r="AP111" s="393"/>
      <c r="AQ111" s="394"/>
      <c r="AR111" s="373">
        <f t="shared" si="118"/>
        <v>92</v>
      </c>
      <c r="AS111" s="374"/>
      <c r="AT111" s="375"/>
      <c r="AU111" s="415">
        <f t="shared" si="119"/>
        <v>60</v>
      </c>
      <c r="AV111" s="416"/>
      <c r="AW111" s="417"/>
      <c r="AX111" s="397">
        <v>32</v>
      </c>
      <c r="AY111" s="393"/>
      <c r="AZ111" s="478"/>
      <c r="BA111" s="376"/>
      <c r="BB111" s="376"/>
      <c r="BC111" s="377"/>
      <c r="BD111" s="360"/>
      <c r="BE111" s="360"/>
      <c r="BF111" s="360"/>
      <c r="BG111" s="359"/>
      <c r="BH111" s="360"/>
      <c r="BI111" s="361"/>
      <c r="BJ111" s="360"/>
      <c r="BK111" s="360"/>
      <c r="BL111" s="360"/>
      <c r="BM111" s="368"/>
      <c r="BN111" s="369"/>
      <c r="BO111" s="370"/>
      <c r="BP111" s="538"/>
      <c r="BQ111" s="538"/>
      <c r="BR111" s="538"/>
      <c r="BS111" s="368">
        <v>66</v>
      </c>
      <c r="BT111" s="369"/>
      <c r="BU111" s="370"/>
      <c r="BV111" s="538">
        <v>26</v>
      </c>
      <c r="BW111" s="538"/>
      <c r="BX111" s="538"/>
      <c r="BY111" s="627"/>
      <c r="BZ111" s="628"/>
      <c r="CA111" s="629"/>
      <c r="CB111" s="5"/>
      <c r="CC111" s="5"/>
      <c r="CD111" s="1"/>
      <c r="CE111" s="1"/>
      <c r="CF111" s="1"/>
      <c r="CG111" s="3"/>
    </row>
    <row r="112" spans="3:85" ht="18" customHeight="1" thickBot="1" x14ac:dyDescent="0.3">
      <c r="C112" s="2"/>
      <c r="D112" s="948"/>
      <c r="E112" s="949" t="s">
        <v>204</v>
      </c>
      <c r="F112" s="950"/>
      <c r="G112" s="950"/>
      <c r="H112" s="950"/>
      <c r="I112" s="950"/>
      <c r="J112" s="950"/>
      <c r="K112" s="950"/>
      <c r="L112" s="950"/>
      <c r="M112" s="950"/>
      <c r="N112" s="950"/>
      <c r="O112" s="950"/>
      <c r="P112" s="950"/>
      <c r="Q112" s="950"/>
      <c r="R112" s="950"/>
      <c r="S112" s="950"/>
      <c r="T112" s="950"/>
      <c r="U112" s="950"/>
      <c r="V112" s="950"/>
      <c r="W112" s="950"/>
      <c r="X112" s="950"/>
      <c r="Y112" s="950"/>
      <c r="Z112" s="950"/>
      <c r="AA112" s="950"/>
      <c r="AB112" s="950"/>
      <c r="AC112" s="951"/>
      <c r="AD112" s="275"/>
      <c r="AE112" s="276"/>
      <c r="AF112" s="248"/>
      <c r="AG112" s="172"/>
      <c r="AH112" s="277"/>
      <c r="AI112" s="276"/>
      <c r="AJ112" s="245"/>
      <c r="AK112" s="278"/>
      <c r="AL112" s="392">
        <f t="shared" si="116"/>
        <v>66</v>
      </c>
      <c r="AM112" s="393"/>
      <c r="AN112" s="394"/>
      <c r="AO112" s="392">
        <f t="shared" si="117"/>
        <v>22</v>
      </c>
      <c r="AP112" s="393"/>
      <c r="AQ112" s="394"/>
      <c r="AR112" s="373">
        <f t="shared" si="118"/>
        <v>44</v>
      </c>
      <c r="AS112" s="374"/>
      <c r="AT112" s="375"/>
      <c r="AU112" s="415">
        <f t="shared" si="119"/>
        <v>34</v>
      </c>
      <c r="AV112" s="416"/>
      <c r="AW112" s="417"/>
      <c r="AX112" s="397">
        <v>10</v>
      </c>
      <c r="AY112" s="393"/>
      <c r="AZ112" s="478"/>
      <c r="BA112" s="376"/>
      <c r="BB112" s="376"/>
      <c r="BC112" s="377"/>
      <c r="BD112" s="360"/>
      <c r="BE112" s="360"/>
      <c r="BF112" s="360"/>
      <c r="BG112" s="359"/>
      <c r="BH112" s="360"/>
      <c r="BI112" s="361"/>
      <c r="BJ112" s="360"/>
      <c r="BK112" s="360"/>
      <c r="BL112" s="360"/>
      <c r="BM112" s="368"/>
      <c r="BN112" s="369"/>
      <c r="BO112" s="370"/>
      <c r="BP112" s="365"/>
      <c r="BQ112" s="366"/>
      <c r="BR112" s="367"/>
      <c r="BS112" s="368">
        <v>44</v>
      </c>
      <c r="BT112" s="369"/>
      <c r="BU112" s="370"/>
      <c r="BV112" s="365"/>
      <c r="BW112" s="366"/>
      <c r="BX112" s="367"/>
      <c r="BY112" s="627"/>
      <c r="BZ112" s="628"/>
      <c r="CA112" s="629"/>
      <c r="CB112" s="5"/>
      <c r="CC112" s="5"/>
      <c r="CD112" s="1"/>
      <c r="CE112" s="1"/>
      <c r="CF112" s="1"/>
      <c r="CG112" s="3"/>
    </row>
    <row r="113" spans="3:85" ht="18.75" customHeight="1" thickBot="1" x14ac:dyDescent="0.3">
      <c r="C113" s="2"/>
      <c r="D113" s="258" t="s">
        <v>238</v>
      </c>
      <c r="E113" s="325" t="s">
        <v>196</v>
      </c>
      <c r="F113" s="326"/>
      <c r="G113" s="326"/>
      <c r="H113" s="326"/>
      <c r="I113" s="326"/>
      <c r="J113" s="326"/>
      <c r="K113" s="326"/>
      <c r="L113" s="326"/>
      <c r="M113" s="326"/>
      <c r="N113" s="326"/>
      <c r="O113" s="326"/>
      <c r="P113" s="326"/>
      <c r="Q113" s="326"/>
      <c r="R113" s="326"/>
      <c r="S113" s="326"/>
      <c r="T113" s="326"/>
      <c r="U113" s="326"/>
      <c r="V113" s="326"/>
      <c r="W113" s="326"/>
      <c r="X113" s="326"/>
      <c r="Y113" s="326"/>
      <c r="Z113" s="326"/>
      <c r="AA113" s="326"/>
      <c r="AB113" s="326"/>
      <c r="AC113" s="327"/>
      <c r="AD113" s="371" t="s">
        <v>93</v>
      </c>
      <c r="AE113" s="328"/>
      <c r="AF113" s="328"/>
      <c r="AG113" s="328"/>
      <c r="AH113" s="328"/>
      <c r="AI113" s="328"/>
      <c r="AJ113" s="328"/>
      <c r="AK113" s="328"/>
      <c r="AL113" s="751">
        <f>AR113</f>
        <v>72</v>
      </c>
      <c r="AM113" s="752"/>
      <c r="AN113" s="753"/>
      <c r="AO113" s="751"/>
      <c r="AP113" s="752"/>
      <c r="AQ113" s="753"/>
      <c r="AR113" s="751">
        <v>72</v>
      </c>
      <c r="AS113" s="752"/>
      <c r="AT113" s="753"/>
      <c r="AU113" s="630"/>
      <c r="AV113" s="328"/>
      <c r="AW113" s="631"/>
      <c r="AX113" s="371">
        <v>72</v>
      </c>
      <c r="AY113" s="328"/>
      <c r="AZ113" s="631"/>
      <c r="BA113" s="328"/>
      <c r="BB113" s="328"/>
      <c r="BC113" s="372"/>
      <c r="BD113" s="328"/>
      <c r="BE113" s="328"/>
      <c r="BF113" s="328"/>
      <c r="BG113" s="371"/>
      <c r="BH113" s="328"/>
      <c r="BI113" s="372"/>
      <c r="BJ113" s="328"/>
      <c r="BK113" s="328"/>
      <c r="BL113" s="328"/>
      <c r="BM113" s="371"/>
      <c r="BN113" s="328"/>
      <c r="BO113" s="372"/>
      <c r="BP113" s="328"/>
      <c r="BQ113" s="328"/>
      <c r="BR113" s="328"/>
      <c r="BS113" s="371">
        <v>72</v>
      </c>
      <c r="BT113" s="328"/>
      <c r="BU113" s="372"/>
      <c r="BV113" s="623"/>
      <c r="BW113" s="623"/>
      <c r="BX113" s="623"/>
      <c r="BY113" s="622"/>
      <c r="BZ113" s="623"/>
      <c r="CA113" s="624"/>
      <c r="CB113" s="5"/>
      <c r="CC113" s="5"/>
      <c r="CD113" s="1"/>
      <c r="CE113" s="1"/>
      <c r="CF113" s="1"/>
      <c r="CG113" s="3"/>
    </row>
    <row r="114" spans="3:85" ht="18.75" customHeight="1" thickBot="1" x14ac:dyDescent="0.3">
      <c r="C114" s="2"/>
      <c r="D114" s="258" t="s">
        <v>205</v>
      </c>
      <c r="E114" s="325" t="s">
        <v>254</v>
      </c>
      <c r="F114" s="326"/>
      <c r="G114" s="326"/>
      <c r="H114" s="326"/>
      <c r="I114" s="326"/>
      <c r="J114" s="326"/>
      <c r="K114" s="326"/>
      <c r="L114" s="326"/>
      <c r="M114" s="326"/>
      <c r="N114" s="326"/>
      <c r="O114" s="326"/>
      <c r="P114" s="326"/>
      <c r="Q114" s="326"/>
      <c r="R114" s="326"/>
      <c r="S114" s="326"/>
      <c r="T114" s="326"/>
      <c r="U114" s="326"/>
      <c r="V114" s="326"/>
      <c r="W114" s="326"/>
      <c r="X114" s="326"/>
      <c r="Y114" s="326"/>
      <c r="Z114" s="326"/>
      <c r="AA114" s="326"/>
      <c r="AB114" s="326"/>
      <c r="AC114" s="327"/>
      <c r="AD114" s="371" t="s">
        <v>93</v>
      </c>
      <c r="AE114" s="328"/>
      <c r="AF114" s="328"/>
      <c r="AG114" s="328"/>
      <c r="AH114" s="328"/>
      <c r="AI114" s="328"/>
      <c r="AJ114" s="328"/>
      <c r="AK114" s="328"/>
      <c r="AL114" s="751">
        <f>AR114</f>
        <v>108</v>
      </c>
      <c r="AM114" s="752"/>
      <c r="AN114" s="753"/>
      <c r="AO114" s="751"/>
      <c r="AP114" s="752"/>
      <c r="AQ114" s="753"/>
      <c r="AR114" s="751">
        <f>SUM(BD114:CA114)</f>
        <v>108</v>
      </c>
      <c r="AS114" s="752"/>
      <c r="AT114" s="753"/>
      <c r="AU114" s="630"/>
      <c r="AV114" s="328"/>
      <c r="AW114" s="631"/>
      <c r="AX114" s="371">
        <f>SUM(BD114:CA114)</f>
        <v>108</v>
      </c>
      <c r="AY114" s="328"/>
      <c r="AZ114" s="631"/>
      <c r="BA114" s="328"/>
      <c r="BB114" s="328"/>
      <c r="BC114" s="372"/>
      <c r="BD114" s="328"/>
      <c r="BE114" s="328"/>
      <c r="BF114" s="328"/>
      <c r="BG114" s="371"/>
      <c r="BH114" s="328"/>
      <c r="BI114" s="372"/>
      <c r="BJ114" s="328"/>
      <c r="BK114" s="328"/>
      <c r="BL114" s="328"/>
      <c r="BM114" s="371"/>
      <c r="BN114" s="328"/>
      <c r="BO114" s="372"/>
      <c r="BP114" s="328"/>
      <c r="BQ114" s="328"/>
      <c r="BR114" s="328"/>
      <c r="BS114" s="371"/>
      <c r="BT114" s="328"/>
      <c r="BU114" s="372"/>
      <c r="BV114" s="623">
        <v>108</v>
      </c>
      <c r="BW114" s="623"/>
      <c r="BX114" s="623"/>
      <c r="BY114" s="622"/>
      <c r="BZ114" s="623"/>
      <c r="CA114" s="624"/>
      <c r="CB114" s="5"/>
      <c r="CC114" s="5"/>
      <c r="CD114" s="1"/>
      <c r="CE114" s="1"/>
      <c r="CF114" s="1"/>
      <c r="CG114" s="3"/>
    </row>
    <row r="115" spans="3:85" ht="18.75" customHeight="1" thickBot="1" x14ac:dyDescent="0.3">
      <c r="C115" s="2"/>
      <c r="D115" s="279"/>
      <c r="E115" s="280"/>
      <c r="F115" s="281"/>
      <c r="G115" s="281"/>
      <c r="H115" s="281"/>
      <c r="I115" s="281"/>
      <c r="J115" s="281"/>
      <c r="K115" s="281"/>
      <c r="L115" s="281"/>
      <c r="M115" s="281"/>
      <c r="N115" s="281"/>
      <c r="O115" s="281"/>
      <c r="P115" s="281"/>
      <c r="Q115" s="281"/>
      <c r="R115" s="281"/>
      <c r="S115" s="281"/>
      <c r="T115" s="281"/>
      <c r="U115" s="281"/>
      <c r="V115" s="281"/>
      <c r="W115" s="281"/>
      <c r="X115" s="281"/>
      <c r="Y115" s="281"/>
      <c r="Z115" s="281"/>
      <c r="AA115" s="281"/>
      <c r="AB115" s="281"/>
      <c r="AC115" s="282"/>
      <c r="AD115" s="283"/>
      <c r="AE115" s="284"/>
      <c r="AF115" s="284"/>
      <c r="AG115" s="284"/>
      <c r="AH115" s="284"/>
      <c r="AI115" s="284"/>
      <c r="AJ115" s="284"/>
      <c r="AK115" s="284"/>
      <c r="AL115" s="285"/>
      <c r="AM115" s="286"/>
      <c r="AN115" s="287"/>
      <c r="AO115" s="285"/>
      <c r="AP115" s="286"/>
      <c r="AQ115" s="287"/>
      <c r="AR115" s="285"/>
      <c r="AS115" s="286"/>
      <c r="AT115" s="287"/>
      <c r="AU115" s="288"/>
      <c r="AV115" s="284"/>
      <c r="AW115" s="289"/>
      <c r="AX115" s="283"/>
      <c r="AY115" s="284"/>
      <c r="AZ115" s="289"/>
      <c r="BA115" s="284"/>
      <c r="BB115" s="284"/>
      <c r="BC115" s="290"/>
      <c r="BD115" s="291"/>
      <c r="BE115" s="291"/>
      <c r="BF115" s="291"/>
      <c r="BG115" s="283"/>
      <c r="BH115" s="284"/>
      <c r="BI115" s="290"/>
      <c r="BJ115" s="284"/>
      <c r="BK115" s="284"/>
      <c r="BL115" s="284"/>
      <c r="BM115" s="283"/>
      <c r="BN115" s="284"/>
      <c r="BO115" s="290"/>
      <c r="BP115" s="284"/>
      <c r="BQ115" s="284"/>
      <c r="BR115" s="284"/>
      <c r="BS115" s="283"/>
      <c r="BT115" s="284"/>
      <c r="BU115" s="290"/>
      <c r="BV115" s="292"/>
      <c r="BW115" s="292"/>
      <c r="BX115" s="292"/>
      <c r="BY115" s="293"/>
      <c r="BZ115" s="292"/>
      <c r="CA115" s="294"/>
      <c r="CB115" s="5"/>
      <c r="CC115" s="5"/>
      <c r="CD115" s="1"/>
      <c r="CE115" s="1"/>
      <c r="CF115" s="1"/>
      <c r="CG115" s="3"/>
    </row>
    <row r="116" spans="3:85" ht="18.75" customHeight="1" thickBot="1" x14ac:dyDescent="0.3">
      <c r="C116" s="2"/>
      <c r="D116" s="258" t="s">
        <v>255</v>
      </c>
      <c r="E116" s="325" t="s">
        <v>206</v>
      </c>
      <c r="F116" s="326"/>
      <c r="G116" s="326"/>
      <c r="H116" s="326"/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26"/>
      <c r="T116" s="326"/>
      <c r="U116" s="326"/>
      <c r="V116" s="326"/>
      <c r="W116" s="326"/>
      <c r="X116" s="326"/>
      <c r="Y116" s="326"/>
      <c r="Z116" s="326"/>
      <c r="AA116" s="326"/>
      <c r="AB116" s="326"/>
      <c r="AC116" s="327"/>
      <c r="AD116" s="371" t="s">
        <v>93</v>
      </c>
      <c r="AE116" s="328"/>
      <c r="AF116" s="328"/>
      <c r="AG116" s="328"/>
      <c r="AH116" s="328"/>
      <c r="AI116" s="328"/>
      <c r="AJ116" s="328"/>
      <c r="AK116" s="328"/>
      <c r="AL116" s="751">
        <f>AR116</f>
        <v>144</v>
      </c>
      <c r="AM116" s="752"/>
      <c r="AN116" s="753"/>
      <c r="AO116" s="751"/>
      <c r="AP116" s="752"/>
      <c r="AQ116" s="753"/>
      <c r="AR116" s="751">
        <f>SUM(BD116:CA116)</f>
        <v>144</v>
      </c>
      <c r="AS116" s="752"/>
      <c r="AT116" s="753"/>
      <c r="AU116" s="630"/>
      <c r="AV116" s="328"/>
      <c r="AW116" s="631"/>
      <c r="AX116" s="371">
        <f>SUM(BD116:CA116)</f>
        <v>144</v>
      </c>
      <c r="AY116" s="328"/>
      <c r="AZ116" s="631"/>
      <c r="BA116" s="328"/>
      <c r="BB116" s="328"/>
      <c r="BC116" s="372"/>
      <c r="BD116" s="744"/>
      <c r="BE116" s="744"/>
      <c r="BF116" s="744"/>
      <c r="BG116" s="371"/>
      <c r="BH116" s="328"/>
      <c r="BI116" s="372"/>
      <c r="BJ116" s="328"/>
      <c r="BK116" s="328"/>
      <c r="BL116" s="328"/>
      <c r="BM116" s="371"/>
      <c r="BN116" s="328"/>
      <c r="BO116" s="372"/>
      <c r="BP116" s="328"/>
      <c r="BQ116" s="328"/>
      <c r="BR116" s="328"/>
      <c r="BS116" s="371"/>
      <c r="BT116" s="328"/>
      <c r="BU116" s="372"/>
      <c r="BV116" s="623"/>
      <c r="BW116" s="623"/>
      <c r="BX116" s="623"/>
      <c r="BY116" s="622">
        <v>144</v>
      </c>
      <c r="BZ116" s="623"/>
      <c r="CA116" s="624"/>
      <c r="CB116" s="5"/>
      <c r="CC116" s="5"/>
      <c r="CD116" s="1"/>
      <c r="CE116" s="1"/>
      <c r="CF116" s="1"/>
      <c r="CG116" s="3"/>
    </row>
    <row r="117" spans="3:85" ht="38.25" customHeight="1" x14ac:dyDescent="0.25">
      <c r="C117" s="2"/>
      <c r="D117" s="329" t="s">
        <v>234</v>
      </c>
      <c r="E117" s="330"/>
      <c r="F117" s="330"/>
      <c r="G117" s="330"/>
      <c r="H117" s="330"/>
      <c r="I117" s="330"/>
      <c r="J117" s="330"/>
      <c r="K117" s="330"/>
      <c r="L117" s="330"/>
      <c r="M117" s="330"/>
      <c r="N117" s="330"/>
      <c r="O117" s="330"/>
      <c r="P117" s="330"/>
      <c r="Q117" s="330"/>
      <c r="R117" s="330"/>
      <c r="S117" s="330"/>
      <c r="T117" s="330"/>
      <c r="U117" s="330"/>
      <c r="V117" s="330"/>
      <c r="W117" s="330"/>
      <c r="X117" s="330"/>
      <c r="Y117" s="330"/>
      <c r="Z117" s="330"/>
      <c r="AA117" s="330"/>
      <c r="AB117" s="330"/>
      <c r="AC117" s="331"/>
      <c r="AD117" s="343"/>
      <c r="AE117" s="344"/>
      <c r="AF117" s="344"/>
      <c r="AG117" s="344"/>
      <c r="AH117" s="344"/>
      <c r="AI117" s="344"/>
      <c r="AJ117" s="344"/>
      <c r="AK117" s="344"/>
      <c r="AL117" s="468">
        <f>AO117+AR117</f>
        <v>1512</v>
      </c>
      <c r="AM117" s="340"/>
      <c r="AN117" s="469"/>
      <c r="AO117" s="468">
        <f>AR117:AR117/2</f>
        <v>504</v>
      </c>
      <c r="AP117" s="340"/>
      <c r="AQ117" s="469"/>
      <c r="AR117" s="468">
        <v>1008</v>
      </c>
      <c r="AS117" s="340"/>
      <c r="AT117" s="469"/>
      <c r="AU117" s="468"/>
      <c r="AV117" s="340"/>
      <c r="AW117" s="470"/>
      <c r="AX117" s="335"/>
      <c r="AY117" s="336"/>
      <c r="AZ117" s="471"/>
      <c r="BA117" s="344"/>
      <c r="BB117" s="344"/>
      <c r="BC117" s="345"/>
      <c r="BD117" s="773"/>
      <c r="BE117" s="774"/>
      <c r="BF117" s="775"/>
      <c r="BG117" s="343"/>
      <c r="BH117" s="344"/>
      <c r="BI117" s="344"/>
      <c r="BJ117" s="647"/>
      <c r="BK117" s="344"/>
      <c r="BL117" s="648"/>
      <c r="BM117" s="343"/>
      <c r="BN117" s="344"/>
      <c r="BO117" s="345"/>
      <c r="BP117" s="344"/>
      <c r="BQ117" s="344"/>
      <c r="BR117" s="648"/>
      <c r="BS117" s="343"/>
      <c r="BT117" s="344"/>
      <c r="BU117" s="344"/>
      <c r="BV117" s="647"/>
      <c r="BW117" s="344"/>
      <c r="BX117" s="648"/>
      <c r="BY117" s="649"/>
      <c r="BZ117" s="650"/>
      <c r="CA117" s="651"/>
      <c r="CB117" s="5"/>
      <c r="CC117" s="5"/>
      <c r="CD117" s="1"/>
      <c r="CE117" s="1"/>
      <c r="CF117" s="1"/>
      <c r="CG117" s="3"/>
    </row>
    <row r="118" spans="3:85" ht="18" x14ac:dyDescent="0.25">
      <c r="C118" s="2"/>
      <c r="D118" s="329" t="s">
        <v>256</v>
      </c>
      <c r="E118" s="330"/>
      <c r="F118" s="330"/>
      <c r="G118" s="330"/>
      <c r="H118" s="330"/>
      <c r="I118" s="330"/>
      <c r="J118" s="330"/>
      <c r="K118" s="330"/>
      <c r="L118" s="330"/>
      <c r="M118" s="330"/>
      <c r="N118" s="330"/>
      <c r="O118" s="330"/>
      <c r="P118" s="330"/>
      <c r="Q118" s="330"/>
      <c r="R118" s="330"/>
      <c r="S118" s="330"/>
      <c r="T118" s="330"/>
      <c r="U118" s="330"/>
      <c r="V118" s="330"/>
      <c r="W118" s="330"/>
      <c r="X118" s="330"/>
      <c r="Y118" s="330"/>
      <c r="Z118" s="330"/>
      <c r="AA118" s="330"/>
      <c r="AB118" s="330"/>
      <c r="AC118" s="331"/>
      <c r="AD118" s="335"/>
      <c r="AE118" s="336"/>
      <c r="AF118" s="336"/>
      <c r="AG118" s="336"/>
      <c r="AH118" s="336"/>
      <c r="AI118" s="336"/>
      <c r="AJ118" s="336"/>
      <c r="AK118" s="336"/>
      <c r="AL118" s="468">
        <f>AL32+AL45+AL53+AL62+AL65</f>
        <v>7236</v>
      </c>
      <c r="AM118" s="340"/>
      <c r="AN118" s="469"/>
      <c r="AO118" s="468">
        <f>AO32+AO45+AO53+AO62+AO65</f>
        <v>2412</v>
      </c>
      <c r="AP118" s="340"/>
      <c r="AQ118" s="469"/>
      <c r="AR118" s="468">
        <f>AR49+AR53+AR62+AR65</f>
        <v>4824</v>
      </c>
      <c r="AS118" s="340"/>
      <c r="AT118" s="469"/>
      <c r="AU118" s="468">
        <f t="shared" ref="AU118" si="120">AU49+AU53+AU62+AU65</f>
        <v>2199</v>
      </c>
      <c r="AV118" s="340"/>
      <c r="AW118" s="340"/>
      <c r="AX118" s="339">
        <f t="shared" ref="AX118" si="121">AX49+AX53+AX62+AX65</f>
        <v>2625</v>
      </c>
      <c r="AY118" s="340"/>
      <c r="AZ118" s="340"/>
      <c r="BA118" s="343"/>
      <c r="BB118" s="344"/>
      <c r="BC118" s="345"/>
      <c r="BD118" s="349">
        <f>BD49+BD53+BD62+BD65</f>
        <v>612</v>
      </c>
      <c r="BE118" s="349"/>
      <c r="BF118" s="349"/>
      <c r="BG118" s="350">
        <f>BG49+BG53+BG62+BG65</f>
        <v>792</v>
      </c>
      <c r="BH118" s="349"/>
      <c r="BI118" s="351"/>
      <c r="BJ118" s="349">
        <f>BJ49+BJ53+BJ62+BJ65</f>
        <v>612</v>
      </c>
      <c r="BK118" s="349"/>
      <c r="BL118" s="349"/>
      <c r="BM118" s="350">
        <f>BM49+BM53+BM62+BM65</f>
        <v>756</v>
      </c>
      <c r="BN118" s="349"/>
      <c r="BO118" s="351"/>
      <c r="BP118" s="349">
        <f>BP49+BP53+BP62+BP65</f>
        <v>468</v>
      </c>
      <c r="BQ118" s="349"/>
      <c r="BR118" s="349"/>
      <c r="BS118" s="350">
        <f>BS49+BS53+BS62+BS65</f>
        <v>792</v>
      </c>
      <c r="BT118" s="349"/>
      <c r="BU118" s="351"/>
      <c r="BV118" s="349">
        <f>BV49+BV53+BV62+BV65</f>
        <v>468</v>
      </c>
      <c r="BW118" s="349"/>
      <c r="BX118" s="349"/>
      <c r="BY118" s="350">
        <f>BY49+BY53+BY62+BY65</f>
        <v>324</v>
      </c>
      <c r="BZ118" s="349"/>
      <c r="CA118" s="351"/>
      <c r="CB118" s="5"/>
      <c r="CC118" s="5"/>
      <c r="CD118" s="1"/>
      <c r="CE118" s="1"/>
      <c r="CF118" s="1"/>
      <c r="CG118" s="3"/>
    </row>
    <row r="119" spans="3:85" ht="18" x14ac:dyDescent="0.25">
      <c r="C119" s="2"/>
      <c r="D119" s="332"/>
      <c r="E119" s="333"/>
      <c r="F119" s="333"/>
      <c r="G119" s="333"/>
      <c r="H119" s="333"/>
      <c r="I119" s="333"/>
      <c r="J119" s="333"/>
      <c r="K119" s="333"/>
      <c r="L119" s="333"/>
      <c r="M119" s="333"/>
      <c r="N119" s="333"/>
      <c r="O119" s="333"/>
      <c r="P119" s="333"/>
      <c r="Q119" s="333"/>
      <c r="R119" s="333"/>
      <c r="S119" s="333"/>
      <c r="T119" s="333"/>
      <c r="U119" s="333"/>
      <c r="V119" s="333"/>
      <c r="W119" s="333"/>
      <c r="X119" s="333"/>
      <c r="Y119" s="333"/>
      <c r="Z119" s="333"/>
      <c r="AA119" s="333"/>
      <c r="AB119" s="333"/>
      <c r="AC119" s="334"/>
      <c r="AD119" s="337"/>
      <c r="AE119" s="338"/>
      <c r="AF119" s="338"/>
      <c r="AG119" s="338"/>
      <c r="AH119" s="338"/>
      <c r="AI119" s="338"/>
      <c r="AJ119" s="338"/>
      <c r="AK119" s="338"/>
      <c r="AL119" s="803"/>
      <c r="AM119" s="342"/>
      <c r="AN119" s="804"/>
      <c r="AO119" s="803"/>
      <c r="AP119" s="342"/>
      <c r="AQ119" s="804"/>
      <c r="AR119" s="803"/>
      <c r="AS119" s="342"/>
      <c r="AT119" s="804"/>
      <c r="AU119" s="803"/>
      <c r="AV119" s="342"/>
      <c r="AW119" s="342"/>
      <c r="AX119" s="341"/>
      <c r="AY119" s="342"/>
      <c r="AZ119" s="342"/>
      <c r="BA119" s="346"/>
      <c r="BB119" s="347"/>
      <c r="BC119" s="348"/>
      <c r="BD119" s="349">
        <f>IF(BD118+BG118&lt;&gt;1404,"ошибка",1404)</f>
        <v>1404</v>
      </c>
      <c r="BE119" s="349"/>
      <c r="BF119" s="349"/>
      <c r="BG119" s="349"/>
      <c r="BH119" s="349"/>
      <c r="BI119" s="351"/>
      <c r="BJ119" s="513">
        <f>IF(BJ118+BM118&lt;&gt;1368,"ошибка",1368)</f>
        <v>1368</v>
      </c>
      <c r="BK119" s="349"/>
      <c r="BL119" s="349"/>
      <c r="BM119" s="349"/>
      <c r="BN119" s="349"/>
      <c r="BO119" s="351"/>
      <c r="BP119" s="513">
        <f>IF(BP118+BS118&lt;&gt;1260,"ошибка",1260)</f>
        <v>1260</v>
      </c>
      <c r="BQ119" s="349"/>
      <c r="BR119" s="349"/>
      <c r="BS119" s="349"/>
      <c r="BT119" s="349"/>
      <c r="BU119" s="351"/>
      <c r="BV119" s="513">
        <f>IF(BV118+BY118&lt;&gt;792,"ошибка",792)</f>
        <v>792</v>
      </c>
      <c r="BW119" s="349"/>
      <c r="BX119" s="349"/>
      <c r="BY119" s="349"/>
      <c r="BZ119" s="349"/>
      <c r="CA119" s="351"/>
      <c r="CB119" s="5"/>
      <c r="CC119" s="5"/>
      <c r="CD119" s="1"/>
      <c r="CE119" s="1"/>
      <c r="CF119" s="1"/>
      <c r="CG119" s="3"/>
    </row>
    <row r="120" spans="3:85" ht="18" customHeight="1" x14ac:dyDescent="0.25">
      <c r="C120" s="2"/>
      <c r="D120" s="295" t="s">
        <v>240</v>
      </c>
      <c r="E120" s="305" t="s">
        <v>196</v>
      </c>
      <c r="F120" s="306"/>
      <c r="G120" s="306"/>
      <c r="H120" s="306"/>
      <c r="I120" s="306"/>
      <c r="J120" s="306"/>
      <c r="K120" s="306"/>
      <c r="L120" s="306"/>
      <c r="M120" s="306"/>
      <c r="N120" s="306"/>
      <c r="O120" s="306"/>
      <c r="P120" s="306"/>
      <c r="Q120" s="306"/>
      <c r="R120" s="306"/>
      <c r="S120" s="306"/>
      <c r="T120" s="306"/>
      <c r="U120" s="306"/>
      <c r="V120" s="306"/>
      <c r="W120" s="306"/>
      <c r="X120" s="306"/>
      <c r="Y120" s="306"/>
      <c r="Z120" s="306"/>
      <c r="AA120" s="306"/>
      <c r="AB120" s="306"/>
      <c r="AC120" s="307"/>
      <c r="AD120" s="308"/>
      <c r="AE120" s="309"/>
      <c r="AF120" s="309"/>
      <c r="AG120" s="309"/>
      <c r="AH120" s="309"/>
      <c r="AI120" s="309"/>
      <c r="AJ120" s="309"/>
      <c r="AK120" s="309"/>
      <c r="AL120" s="805" t="s">
        <v>257</v>
      </c>
      <c r="AM120" s="806"/>
      <c r="AN120" s="807"/>
      <c r="AO120" s="310"/>
      <c r="AP120" s="311"/>
      <c r="AQ120" s="312"/>
      <c r="AR120" s="322">
        <f>SUM(BD120:CA121)</f>
        <v>504</v>
      </c>
      <c r="AS120" s="323"/>
      <c r="AT120" s="324"/>
      <c r="AU120" s="310"/>
      <c r="AV120" s="311"/>
      <c r="AW120" s="313"/>
      <c r="AX120" s="314"/>
      <c r="AY120" s="315"/>
      <c r="AZ120" s="316"/>
      <c r="BA120" s="309"/>
      <c r="BB120" s="309"/>
      <c r="BC120" s="317"/>
      <c r="BD120" s="309"/>
      <c r="BE120" s="309"/>
      <c r="BF120" s="318"/>
      <c r="BG120" s="308"/>
      <c r="BH120" s="309"/>
      <c r="BI120" s="309"/>
      <c r="BJ120" s="319"/>
      <c r="BK120" s="309"/>
      <c r="BL120" s="318"/>
      <c r="BM120" s="314">
        <v>72</v>
      </c>
      <c r="BN120" s="315"/>
      <c r="BO120" s="320"/>
      <c r="BP120" s="309"/>
      <c r="BQ120" s="309"/>
      <c r="BR120" s="318"/>
      <c r="BS120" s="314">
        <v>72</v>
      </c>
      <c r="BT120" s="315"/>
      <c r="BU120" s="315"/>
      <c r="BV120" s="321"/>
      <c r="BW120" s="315"/>
      <c r="BX120" s="316"/>
      <c r="BY120" s="314"/>
      <c r="BZ120" s="315"/>
      <c r="CA120" s="320"/>
      <c r="CB120" s="5"/>
      <c r="CC120" s="5"/>
      <c r="CD120" s="1"/>
      <c r="CE120" s="1"/>
      <c r="CF120" s="1"/>
      <c r="CG120" s="3"/>
    </row>
    <row r="121" spans="3:85" ht="18" customHeight="1" x14ac:dyDescent="0.25">
      <c r="C121" s="2"/>
      <c r="D121" s="296" t="s">
        <v>207</v>
      </c>
      <c r="E121" s="450" t="s">
        <v>175</v>
      </c>
      <c r="F121" s="451"/>
      <c r="G121" s="451"/>
      <c r="H121" s="451"/>
      <c r="I121" s="451"/>
      <c r="J121" s="451"/>
      <c r="K121" s="451"/>
      <c r="L121" s="451"/>
      <c r="M121" s="451"/>
      <c r="N121" s="451"/>
      <c r="O121" s="451"/>
      <c r="P121" s="451"/>
      <c r="Q121" s="451"/>
      <c r="R121" s="451"/>
      <c r="S121" s="451"/>
      <c r="T121" s="451"/>
      <c r="U121" s="451"/>
      <c r="V121" s="451"/>
      <c r="W121" s="451"/>
      <c r="X121" s="451"/>
      <c r="Y121" s="451"/>
      <c r="Z121" s="451"/>
      <c r="AA121" s="451"/>
      <c r="AB121" s="451"/>
      <c r="AC121" s="452"/>
      <c r="AD121" s="453"/>
      <c r="AE121" s="454"/>
      <c r="AF121" s="454"/>
      <c r="AG121" s="454"/>
      <c r="AH121" s="454"/>
      <c r="AI121" s="454"/>
      <c r="AJ121" s="454"/>
      <c r="AK121" s="454"/>
      <c r="AL121" s="808"/>
      <c r="AM121" s="809"/>
      <c r="AN121" s="810"/>
      <c r="AO121" s="310"/>
      <c r="AP121" s="311"/>
      <c r="AQ121" s="312"/>
      <c r="AR121" s="310"/>
      <c r="AS121" s="311"/>
      <c r="AT121" s="312"/>
      <c r="AU121" s="310"/>
      <c r="AV121" s="311"/>
      <c r="AW121" s="313"/>
      <c r="AX121" s="314"/>
      <c r="AY121" s="315"/>
      <c r="AZ121" s="316"/>
      <c r="BA121" s="309"/>
      <c r="BB121" s="309"/>
      <c r="BC121" s="317"/>
      <c r="BD121" s="309"/>
      <c r="BE121" s="309"/>
      <c r="BF121" s="318"/>
      <c r="BG121" s="308"/>
      <c r="BH121" s="309"/>
      <c r="BI121" s="309"/>
      <c r="BJ121" s="319"/>
      <c r="BK121" s="309"/>
      <c r="BL121" s="318"/>
      <c r="BM121" s="314"/>
      <c r="BN121" s="315"/>
      <c r="BO121" s="320"/>
      <c r="BP121" s="309">
        <v>108</v>
      </c>
      <c r="BQ121" s="309"/>
      <c r="BR121" s="318"/>
      <c r="BS121" s="314"/>
      <c r="BT121" s="315"/>
      <c r="BU121" s="315"/>
      <c r="BV121" s="321">
        <v>108</v>
      </c>
      <c r="BW121" s="315"/>
      <c r="BX121" s="316"/>
      <c r="BY121" s="314">
        <v>144</v>
      </c>
      <c r="BZ121" s="315"/>
      <c r="CA121" s="320"/>
      <c r="CB121" s="5"/>
      <c r="CC121" s="5"/>
      <c r="CD121" s="1"/>
      <c r="CE121" s="1"/>
      <c r="CF121" s="1"/>
      <c r="CG121" s="3"/>
    </row>
    <row r="122" spans="3:85" ht="24" customHeight="1" x14ac:dyDescent="0.25">
      <c r="C122" s="2"/>
      <c r="D122" s="296" t="s">
        <v>208</v>
      </c>
      <c r="E122" s="450" t="s">
        <v>209</v>
      </c>
      <c r="F122" s="451"/>
      <c r="G122" s="451"/>
      <c r="H122" s="451"/>
      <c r="I122" s="451"/>
      <c r="J122" s="451"/>
      <c r="K122" s="451"/>
      <c r="L122" s="451"/>
      <c r="M122" s="451"/>
      <c r="N122" s="451"/>
      <c r="O122" s="451"/>
      <c r="P122" s="451"/>
      <c r="Q122" s="451"/>
      <c r="R122" s="451"/>
      <c r="S122" s="451"/>
      <c r="T122" s="451"/>
      <c r="U122" s="451"/>
      <c r="V122" s="451"/>
      <c r="W122" s="451"/>
      <c r="X122" s="451"/>
      <c r="Y122" s="451"/>
      <c r="Z122" s="451"/>
      <c r="AA122" s="451"/>
      <c r="AB122" s="451"/>
      <c r="AC122" s="452"/>
      <c r="AD122" s="453"/>
      <c r="AE122" s="454"/>
      <c r="AF122" s="454"/>
      <c r="AG122" s="454"/>
      <c r="AH122" s="454"/>
      <c r="AI122" s="454"/>
      <c r="AJ122" s="454"/>
      <c r="AK122" s="454"/>
      <c r="AL122" s="944" t="s">
        <v>258</v>
      </c>
      <c r="AM122" s="945"/>
      <c r="AN122" s="946"/>
      <c r="AO122" s="310"/>
      <c r="AP122" s="311"/>
      <c r="AQ122" s="312"/>
      <c r="AR122" s="409">
        <f>SUM(BD122:CA122)</f>
        <v>144</v>
      </c>
      <c r="AS122" s="410"/>
      <c r="AT122" s="799"/>
      <c r="AU122" s="310"/>
      <c r="AV122" s="311"/>
      <c r="AW122" s="313"/>
      <c r="AX122" s="314"/>
      <c r="AY122" s="315"/>
      <c r="AZ122" s="316"/>
      <c r="BA122" s="309"/>
      <c r="BB122" s="309"/>
      <c r="BC122" s="317"/>
      <c r="BD122" s="309"/>
      <c r="BE122" s="309"/>
      <c r="BF122" s="318"/>
      <c r="BG122" s="308"/>
      <c r="BH122" s="309"/>
      <c r="BI122" s="309"/>
      <c r="BJ122" s="319"/>
      <c r="BK122" s="309"/>
      <c r="BL122" s="318"/>
      <c r="BM122" s="308"/>
      <c r="BN122" s="309"/>
      <c r="BO122" s="317"/>
      <c r="BP122" s="309"/>
      <c r="BQ122" s="309"/>
      <c r="BR122" s="318"/>
      <c r="BS122" s="314"/>
      <c r="BT122" s="315"/>
      <c r="BU122" s="315"/>
      <c r="BV122" s="676"/>
      <c r="BW122" s="459"/>
      <c r="BX122" s="462"/>
      <c r="BY122" s="458">
        <v>144</v>
      </c>
      <c r="BZ122" s="459"/>
      <c r="CA122" s="460"/>
      <c r="CB122" s="5"/>
      <c r="CC122" s="5"/>
      <c r="CD122" s="1"/>
      <c r="CE122" s="1"/>
      <c r="CF122" s="1"/>
      <c r="CG122" s="3"/>
    </row>
    <row r="123" spans="3:85" ht="18" customHeight="1" x14ac:dyDescent="0.25">
      <c r="C123" s="2"/>
      <c r="D123" s="297" t="s">
        <v>210</v>
      </c>
      <c r="E123" s="451" t="s">
        <v>120</v>
      </c>
      <c r="F123" s="451"/>
      <c r="G123" s="451"/>
      <c r="H123" s="451"/>
      <c r="I123" s="451"/>
      <c r="J123" s="451"/>
      <c r="K123" s="451"/>
      <c r="L123" s="451"/>
      <c r="M123" s="451"/>
      <c r="N123" s="451"/>
      <c r="O123" s="451"/>
      <c r="P123" s="451"/>
      <c r="Q123" s="451"/>
      <c r="R123" s="451"/>
      <c r="S123" s="451"/>
      <c r="T123" s="451"/>
      <c r="U123" s="451"/>
      <c r="V123" s="451"/>
      <c r="W123" s="451"/>
      <c r="X123" s="451"/>
      <c r="Y123" s="451"/>
      <c r="Z123" s="451"/>
      <c r="AA123" s="451"/>
      <c r="AB123" s="451"/>
      <c r="AC123" s="452"/>
      <c r="AD123" s="453"/>
      <c r="AE123" s="454"/>
      <c r="AF123" s="454"/>
      <c r="AG123" s="454"/>
      <c r="AH123" s="454"/>
      <c r="AI123" s="454"/>
      <c r="AJ123" s="454"/>
      <c r="AK123" s="454"/>
      <c r="AL123" s="455" t="s">
        <v>259</v>
      </c>
      <c r="AM123" s="456"/>
      <c r="AN123" s="457"/>
      <c r="AO123" s="776"/>
      <c r="AP123" s="777"/>
      <c r="AQ123" s="778"/>
      <c r="AR123" s="409">
        <f>SUM(BD123:CA123)</f>
        <v>252</v>
      </c>
      <c r="AS123" s="410"/>
      <c r="AT123" s="799"/>
      <c r="AU123" s="784"/>
      <c r="AV123" s="785"/>
      <c r="AW123" s="786"/>
      <c r="AX123" s="826"/>
      <c r="AY123" s="785"/>
      <c r="AZ123" s="786"/>
      <c r="BA123" s="785"/>
      <c r="BB123" s="785"/>
      <c r="BC123" s="798"/>
      <c r="BD123" s="785"/>
      <c r="BE123" s="785"/>
      <c r="BF123" s="786"/>
      <c r="BG123" s="934">
        <v>72</v>
      </c>
      <c r="BH123" s="935"/>
      <c r="BI123" s="936"/>
      <c r="BJ123" s="785"/>
      <c r="BK123" s="785"/>
      <c r="BL123" s="786"/>
      <c r="BM123" s="458">
        <v>36</v>
      </c>
      <c r="BN123" s="459"/>
      <c r="BO123" s="460"/>
      <c r="BP123" s="459">
        <v>36</v>
      </c>
      <c r="BQ123" s="459"/>
      <c r="BR123" s="462"/>
      <c r="BS123" s="458">
        <v>36</v>
      </c>
      <c r="BT123" s="459"/>
      <c r="BU123" s="460"/>
      <c r="BV123" s="676">
        <v>36</v>
      </c>
      <c r="BW123" s="459"/>
      <c r="BX123" s="462"/>
      <c r="BY123" s="461">
        <v>36</v>
      </c>
      <c r="BZ123" s="459"/>
      <c r="CA123" s="467"/>
      <c r="CB123" s="5"/>
      <c r="CC123" s="5"/>
      <c r="CD123" s="1"/>
      <c r="CE123" s="1"/>
      <c r="CF123" s="1"/>
      <c r="CG123" s="3"/>
    </row>
    <row r="124" spans="3:85" ht="18" customHeight="1" x14ac:dyDescent="0.25">
      <c r="C124" s="2"/>
      <c r="D124" s="297" t="s">
        <v>241</v>
      </c>
      <c r="E124" s="451" t="s">
        <v>213</v>
      </c>
      <c r="F124" s="451"/>
      <c r="G124" s="451"/>
      <c r="H124" s="451"/>
      <c r="I124" s="451"/>
      <c r="J124" s="451"/>
      <c r="K124" s="451"/>
      <c r="L124" s="451"/>
      <c r="M124" s="451"/>
      <c r="N124" s="451"/>
      <c r="O124" s="451"/>
      <c r="P124" s="451"/>
      <c r="Q124" s="451"/>
      <c r="R124" s="451"/>
      <c r="S124" s="451"/>
      <c r="T124" s="451"/>
      <c r="U124" s="451"/>
      <c r="V124" s="451"/>
      <c r="W124" s="451"/>
      <c r="X124" s="451"/>
      <c r="Y124" s="451"/>
      <c r="Z124" s="451"/>
      <c r="AA124" s="451"/>
      <c r="AB124" s="451"/>
      <c r="AC124" s="452"/>
      <c r="AD124" s="453"/>
      <c r="AE124" s="454"/>
      <c r="AF124" s="454"/>
      <c r="AG124" s="454"/>
      <c r="AH124" s="454"/>
      <c r="AI124" s="454"/>
      <c r="AJ124" s="454"/>
      <c r="AK124" s="454"/>
      <c r="AL124" s="455" t="s">
        <v>260</v>
      </c>
      <c r="AM124" s="456"/>
      <c r="AN124" s="457"/>
      <c r="AO124" s="776"/>
      <c r="AP124" s="777"/>
      <c r="AQ124" s="778"/>
      <c r="AR124" s="409">
        <f t="shared" ref="AR124" si="122">SUM(BD124:CA124)</f>
        <v>216</v>
      </c>
      <c r="AS124" s="410"/>
      <c r="AT124" s="799"/>
      <c r="AU124" s="797"/>
      <c r="AV124" s="459"/>
      <c r="AW124" s="462"/>
      <c r="AX124" s="461"/>
      <c r="AY124" s="459"/>
      <c r="AZ124" s="462"/>
      <c r="BA124" s="459"/>
      <c r="BB124" s="459"/>
      <c r="BC124" s="467"/>
      <c r="BD124" s="459"/>
      <c r="BE124" s="459"/>
      <c r="BF124" s="462"/>
      <c r="BG124" s="458"/>
      <c r="BH124" s="459"/>
      <c r="BI124" s="460"/>
      <c r="BJ124" s="459"/>
      <c r="BK124" s="459"/>
      <c r="BL124" s="462"/>
      <c r="BM124" s="458"/>
      <c r="BN124" s="459"/>
      <c r="BO124" s="460"/>
      <c r="BP124" s="459"/>
      <c r="BQ124" s="459"/>
      <c r="BR124" s="462"/>
      <c r="BS124" s="458"/>
      <c r="BT124" s="459"/>
      <c r="BU124" s="460"/>
      <c r="BV124" s="676"/>
      <c r="BW124" s="459"/>
      <c r="BX124" s="462"/>
      <c r="BY124" s="458">
        <v>216</v>
      </c>
      <c r="BZ124" s="459"/>
      <c r="CA124" s="460"/>
      <c r="CB124" s="5"/>
      <c r="CC124" s="5"/>
      <c r="CD124" s="1"/>
      <c r="CE124" s="1"/>
      <c r="CF124" s="1"/>
      <c r="CG124" s="3"/>
    </row>
    <row r="125" spans="3:85" ht="18" customHeight="1" x14ac:dyDescent="0.25">
      <c r="C125" s="2"/>
      <c r="D125" s="298" t="s">
        <v>242</v>
      </c>
      <c r="E125" s="463" t="s">
        <v>243</v>
      </c>
      <c r="F125" s="463"/>
      <c r="G125" s="463"/>
      <c r="H125" s="463"/>
      <c r="I125" s="463"/>
      <c r="J125" s="463"/>
      <c r="K125" s="463"/>
      <c r="L125" s="463"/>
      <c r="M125" s="463"/>
      <c r="N125" s="463"/>
      <c r="O125" s="463"/>
      <c r="P125" s="463"/>
      <c r="Q125" s="463"/>
      <c r="R125" s="463"/>
      <c r="S125" s="463"/>
      <c r="T125" s="463"/>
      <c r="U125" s="463"/>
      <c r="V125" s="463"/>
      <c r="W125" s="463"/>
      <c r="X125" s="463"/>
      <c r="Y125" s="463"/>
      <c r="Z125" s="463"/>
      <c r="AA125" s="463"/>
      <c r="AB125" s="463"/>
      <c r="AC125" s="464"/>
      <c r="AD125" s="568"/>
      <c r="AE125" s="360"/>
      <c r="AF125" s="360"/>
      <c r="AG125" s="360"/>
      <c r="AH125" s="360"/>
      <c r="AI125" s="360"/>
      <c r="AJ125" s="360"/>
      <c r="AK125" s="360"/>
      <c r="AL125" s="813" t="s">
        <v>258</v>
      </c>
      <c r="AM125" s="814"/>
      <c r="AN125" s="815"/>
      <c r="AO125" s="813"/>
      <c r="AP125" s="814"/>
      <c r="AQ125" s="815"/>
      <c r="AR125" s="488">
        <f>BY125</f>
        <v>144</v>
      </c>
      <c r="AS125" s="360"/>
      <c r="AT125" s="361"/>
      <c r="AU125" s="488"/>
      <c r="AV125" s="360"/>
      <c r="AW125" s="489"/>
      <c r="AX125" s="359"/>
      <c r="AY125" s="360"/>
      <c r="AZ125" s="489"/>
      <c r="BA125" s="360"/>
      <c r="BB125" s="360"/>
      <c r="BC125" s="361"/>
      <c r="BD125" s="360"/>
      <c r="BE125" s="360"/>
      <c r="BF125" s="489"/>
      <c r="BG125" s="568"/>
      <c r="BH125" s="360"/>
      <c r="BI125" s="479"/>
      <c r="BJ125" s="360"/>
      <c r="BK125" s="360"/>
      <c r="BL125" s="489"/>
      <c r="BM125" s="568"/>
      <c r="BN125" s="360"/>
      <c r="BO125" s="479"/>
      <c r="BP125" s="360"/>
      <c r="BQ125" s="360"/>
      <c r="BR125" s="489"/>
      <c r="BS125" s="568"/>
      <c r="BT125" s="360"/>
      <c r="BU125" s="479"/>
      <c r="BV125" s="477"/>
      <c r="BW125" s="360"/>
      <c r="BX125" s="489"/>
      <c r="BY125" s="568">
        <v>144</v>
      </c>
      <c r="BZ125" s="360"/>
      <c r="CA125" s="479"/>
      <c r="CB125" s="5"/>
      <c r="CC125" s="5"/>
      <c r="CD125" s="1"/>
      <c r="CE125" s="1"/>
      <c r="CF125" s="1"/>
      <c r="CG125" s="3"/>
    </row>
    <row r="126" spans="3:85" ht="18" customHeight="1" x14ac:dyDescent="0.25">
      <c r="C126" s="2"/>
      <c r="D126" s="298" t="s">
        <v>245</v>
      </c>
      <c r="E126" s="463" t="s">
        <v>244</v>
      </c>
      <c r="F126" s="463"/>
      <c r="G126" s="463"/>
      <c r="H126" s="463"/>
      <c r="I126" s="463"/>
      <c r="J126" s="463"/>
      <c r="K126" s="463"/>
      <c r="L126" s="463"/>
      <c r="M126" s="463"/>
      <c r="N126" s="463"/>
      <c r="O126" s="463"/>
      <c r="P126" s="463"/>
      <c r="Q126" s="463"/>
      <c r="R126" s="463"/>
      <c r="S126" s="463"/>
      <c r="T126" s="463"/>
      <c r="U126" s="463"/>
      <c r="V126" s="463"/>
      <c r="W126" s="463"/>
      <c r="X126" s="463"/>
      <c r="Y126" s="463"/>
      <c r="Z126" s="463"/>
      <c r="AA126" s="463"/>
      <c r="AB126" s="463"/>
      <c r="AC126" s="464"/>
      <c r="AD126" s="568"/>
      <c r="AE126" s="360"/>
      <c r="AF126" s="360"/>
      <c r="AG126" s="360"/>
      <c r="AH126" s="360"/>
      <c r="AI126" s="360"/>
      <c r="AJ126" s="360"/>
      <c r="AK126" s="360"/>
      <c r="AL126" s="787" t="s">
        <v>121</v>
      </c>
      <c r="AM126" s="788"/>
      <c r="AN126" s="789"/>
      <c r="AO126" s="787"/>
      <c r="AP126" s="788"/>
      <c r="AQ126" s="789"/>
      <c r="AR126" s="488">
        <f>BY126</f>
        <v>72</v>
      </c>
      <c r="AS126" s="360"/>
      <c r="AT126" s="361"/>
      <c r="AU126" s="692"/>
      <c r="AV126" s="419"/>
      <c r="AW126" s="420"/>
      <c r="AX126" s="418"/>
      <c r="AY126" s="419"/>
      <c r="AZ126" s="420"/>
      <c r="BA126" s="419"/>
      <c r="BB126" s="419"/>
      <c r="BC126" s="572"/>
      <c r="BD126" s="419"/>
      <c r="BE126" s="419"/>
      <c r="BF126" s="420"/>
      <c r="BG126" s="418"/>
      <c r="BH126" s="419"/>
      <c r="BI126" s="572"/>
      <c r="BJ126" s="419"/>
      <c r="BK126" s="419"/>
      <c r="BL126" s="420"/>
      <c r="BM126" s="418"/>
      <c r="BN126" s="419"/>
      <c r="BO126" s="572"/>
      <c r="BP126" s="419"/>
      <c r="BQ126" s="419"/>
      <c r="BR126" s="420"/>
      <c r="BS126" s="418"/>
      <c r="BT126" s="419"/>
      <c r="BU126" s="572"/>
      <c r="BV126" s="477"/>
      <c r="BW126" s="360"/>
      <c r="BX126" s="489"/>
      <c r="BY126" s="568">
        <v>72</v>
      </c>
      <c r="BZ126" s="360"/>
      <c r="CA126" s="479"/>
      <c r="CB126" s="5"/>
      <c r="CC126" s="5"/>
      <c r="CD126" s="1"/>
      <c r="CE126" s="1"/>
      <c r="CF126" s="1"/>
      <c r="CG126" s="3"/>
    </row>
    <row r="127" spans="3:85" ht="18" customHeight="1" thickBot="1" x14ac:dyDescent="0.3">
      <c r="C127" s="2"/>
      <c r="D127" s="297" t="s">
        <v>211</v>
      </c>
      <c r="E127" s="451" t="s">
        <v>123</v>
      </c>
      <c r="F127" s="451"/>
      <c r="G127" s="451"/>
      <c r="H127" s="451"/>
      <c r="I127" s="451"/>
      <c r="J127" s="451"/>
      <c r="K127" s="451"/>
      <c r="L127" s="451"/>
      <c r="M127" s="451"/>
      <c r="N127" s="451"/>
      <c r="O127" s="451"/>
      <c r="P127" s="451"/>
      <c r="Q127" s="451"/>
      <c r="R127" s="451"/>
      <c r="S127" s="451"/>
      <c r="T127" s="451"/>
      <c r="U127" s="451"/>
      <c r="V127" s="451"/>
      <c r="W127" s="451"/>
      <c r="X127" s="451"/>
      <c r="Y127" s="451"/>
      <c r="Z127" s="451"/>
      <c r="AA127" s="451"/>
      <c r="AB127" s="451"/>
      <c r="AC127" s="452"/>
      <c r="AD127" s="453"/>
      <c r="AE127" s="454"/>
      <c r="AF127" s="454"/>
      <c r="AG127" s="454"/>
      <c r="AH127" s="454"/>
      <c r="AI127" s="454"/>
      <c r="AJ127" s="454"/>
      <c r="AK127" s="454"/>
      <c r="AL127" s="767" t="s">
        <v>261</v>
      </c>
      <c r="AM127" s="768"/>
      <c r="AN127" s="769"/>
      <c r="AO127" s="790"/>
      <c r="AP127" s="791"/>
      <c r="AQ127" s="792"/>
      <c r="AR127" s="937">
        <f>SUM(BD127:CA127)</f>
        <v>1224</v>
      </c>
      <c r="AS127" s="821"/>
      <c r="AT127" s="823"/>
      <c r="AU127" s="937"/>
      <c r="AV127" s="821"/>
      <c r="AW127" s="822"/>
      <c r="AX127" s="825"/>
      <c r="AY127" s="821"/>
      <c r="AZ127" s="822"/>
      <c r="BA127" s="821"/>
      <c r="BB127" s="821"/>
      <c r="BC127" s="823"/>
      <c r="BD127" s="821">
        <v>72</v>
      </c>
      <c r="BE127" s="821"/>
      <c r="BF127" s="822"/>
      <c r="BG127" s="825">
        <v>324</v>
      </c>
      <c r="BH127" s="821"/>
      <c r="BI127" s="823"/>
      <c r="BJ127" s="821">
        <v>72</v>
      </c>
      <c r="BK127" s="821"/>
      <c r="BL127" s="822"/>
      <c r="BM127" s="825">
        <v>324</v>
      </c>
      <c r="BN127" s="821"/>
      <c r="BO127" s="823"/>
      <c r="BP127" s="821">
        <v>72</v>
      </c>
      <c r="BQ127" s="821"/>
      <c r="BR127" s="822"/>
      <c r="BS127" s="825">
        <v>288</v>
      </c>
      <c r="BT127" s="821"/>
      <c r="BU127" s="823"/>
      <c r="BV127" s="677">
        <v>72</v>
      </c>
      <c r="BW127" s="678"/>
      <c r="BX127" s="679"/>
      <c r="BY127" s="941"/>
      <c r="BZ127" s="942"/>
      <c r="CA127" s="943"/>
      <c r="CB127" s="5"/>
      <c r="CC127" s="5"/>
      <c r="CD127" s="1"/>
      <c r="CE127" s="1"/>
      <c r="CF127" s="1"/>
      <c r="CG127" s="3"/>
    </row>
    <row r="128" spans="3:85" ht="18" customHeight="1" thickBot="1" x14ac:dyDescent="0.3">
      <c r="C128" s="2"/>
      <c r="D128" s="760" t="s">
        <v>262</v>
      </c>
      <c r="E128" s="761"/>
      <c r="F128" s="761"/>
      <c r="G128" s="761"/>
      <c r="H128" s="761"/>
      <c r="I128" s="761"/>
      <c r="J128" s="761"/>
      <c r="K128" s="761"/>
      <c r="L128" s="761"/>
      <c r="M128" s="761"/>
      <c r="N128" s="761"/>
      <c r="O128" s="761"/>
      <c r="P128" s="761"/>
      <c r="Q128" s="761"/>
      <c r="R128" s="761"/>
      <c r="S128" s="761"/>
      <c r="T128" s="761"/>
      <c r="U128" s="761"/>
      <c r="V128" s="761"/>
      <c r="W128" s="761"/>
      <c r="X128" s="761"/>
      <c r="Y128" s="761"/>
      <c r="Z128" s="761"/>
      <c r="AA128" s="761"/>
      <c r="AB128" s="761"/>
      <c r="AC128" s="762"/>
      <c r="AD128" s="972" t="s">
        <v>263</v>
      </c>
      <c r="AE128" s="973"/>
      <c r="AF128" s="973"/>
      <c r="AG128" s="973"/>
      <c r="AH128" s="973"/>
      <c r="AI128" s="973"/>
      <c r="AJ128" s="973"/>
      <c r="AK128" s="974"/>
      <c r="AL128" s="975">
        <f>AR128+AO128</f>
        <v>9576</v>
      </c>
      <c r="AM128" s="976"/>
      <c r="AN128" s="977"/>
      <c r="AO128" s="975">
        <f>AO118</f>
        <v>2412</v>
      </c>
      <c r="AP128" s="976"/>
      <c r="AQ128" s="977"/>
      <c r="AR128" s="779">
        <f>SUM(AR118,AR120:AT124,AR127)</f>
        <v>7164</v>
      </c>
      <c r="AS128" s="465"/>
      <c r="AT128" s="812"/>
      <c r="AU128" s="779">
        <f>AU118</f>
        <v>2199</v>
      </c>
      <c r="AV128" s="465"/>
      <c r="AW128" s="780"/>
      <c r="AX128" s="674">
        <f>AX118</f>
        <v>2625</v>
      </c>
      <c r="AY128" s="466"/>
      <c r="AZ128" s="938"/>
      <c r="BA128" s="800"/>
      <c r="BB128" s="800"/>
      <c r="BC128" s="801"/>
      <c r="BD128" s="465">
        <f>SUM(BD118,BD120:BF124,BD127)</f>
        <v>684</v>
      </c>
      <c r="BE128" s="466"/>
      <c r="BF128" s="466"/>
      <c r="BG128" s="824">
        <f t="shared" ref="BG128" si="123">SUM(BG118,BG120:BI124,BG127)</f>
        <v>1188</v>
      </c>
      <c r="BH128" s="819"/>
      <c r="BI128" s="819"/>
      <c r="BJ128" s="818">
        <f t="shared" ref="BJ128" si="124">SUM(BJ118,BJ120:BL124,BJ127)</f>
        <v>684</v>
      </c>
      <c r="BK128" s="819"/>
      <c r="BL128" s="820"/>
      <c r="BM128" s="465">
        <f t="shared" ref="BM128" si="125">SUM(BM118,BM120:BO124,BM127)</f>
        <v>1188</v>
      </c>
      <c r="BN128" s="466"/>
      <c r="BO128" s="466"/>
      <c r="BP128" s="816">
        <f t="shared" ref="BP128" si="126">SUM(BP118,BP120:BR124,BP127)</f>
        <v>684</v>
      </c>
      <c r="BQ128" s="817"/>
      <c r="BR128" s="817"/>
      <c r="BS128" s="939">
        <f t="shared" ref="BS128" si="127">SUM(BS118,BS120:BU124,BS127)</f>
        <v>1188</v>
      </c>
      <c r="BT128" s="817"/>
      <c r="BU128" s="940"/>
      <c r="BV128" s="465">
        <f t="shared" ref="BV128" si="128">SUM(BV118,BV120:BX124,BV127)</f>
        <v>684</v>
      </c>
      <c r="BW128" s="466"/>
      <c r="BX128" s="466"/>
      <c r="BY128" s="674">
        <f t="shared" ref="BY128" si="129">SUM(BY118,BY120:CA124,BY127)</f>
        <v>864</v>
      </c>
      <c r="BZ128" s="466"/>
      <c r="CA128" s="675"/>
      <c r="CB128" s="5"/>
      <c r="CC128" s="114"/>
      <c r="CD128" s="1"/>
      <c r="CE128" s="1"/>
      <c r="CF128" s="1"/>
      <c r="CG128" s="3"/>
    </row>
    <row r="129" spans="3:85" ht="18.75" customHeight="1" x14ac:dyDescent="0.25">
      <c r="C129" s="2"/>
      <c r="D129" s="770" t="s">
        <v>264</v>
      </c>
      <c r="E129" s="771"/>
      <c r="F129" s="771"/>
      <c r="G129" s="771"/>
      <c r="H129" s="771"/>
      <c r="I129" s="771"/>
      <c r="J129" s="771"/>
      <c r="K129" s="771"/>
      <c r="L129" s="771"/>
      <c r="M129" s="771"/>
      <c r="N129" s="771"/>
      <c r="O129" s="771"/>
      <c r="P129" s="771"/>
      <c r="Q129" s="771"/>
      <c r="R129" s="771"/>
      <c r="S129" s="771"/>
      <c r="T129" s="771"/>
      <c r="U129" s="771"/>
      <c r="V129" s="771"/>
      <c r="W129" s="771"/>
      <c r="X129" s="771"/>
      <c r="Y129" s="771"/>
      <c r="Z129" s="771"/>
      <c r="AA129" s="771"/>
      <c r="AB129" s="771"/>
      <c r="AC129" s="771"/>
      <c r="AD129" s="771"/>
      <c r="AE129" s="771"/>
      <c r="AF129" s="771"/>
      <c r="AG129" s="771"/>
      <c r="AH129" s="771"/>
      <c r="AI129" s="771"/>
      <c r="AJ129" s="771"/>
      <c r="AK129" s="772"/>
      <c r="AL129" s="590" t="s">
        <v>212</v>
      </c>
      <c r="AM129" s="591"/>
      <c r="AN129" s="591"/>
      <c r="AO129" s="591"/>
      <c r="AP129" s="591"/>
      <c r="AQ129" s="591"/>
      <c r="AR129" s="591"/>
      <c r="AS129" s="591"/>
      <c r="AT129" s="591"/>
      <c r="AU129" s="591"/>
      <c r="AV129" s="591"/>
      <c r="AW129" s="591"/>
      <c r="AX129" s="591"/>
      <c r="AY129" s="591"/>
      <c r="AZ129" s="591"/>
      <c r="BA129" s="591"/>
      <c r="BB129" s="591"/>
      <c r="BC129" s="592"/>
      <c r="BD129" s="599">
        <v>16</v>
      </c>
      <c r="BE129" s="600"/>
      <c r="BF129" s="601"/>
      <c r="BG129" s="608">
        <v>16</v>
      </c>
      <c r="BH129" s="600"/>
      <c r="BI129" s="609"/>
      <c r="BJ129" s="600">
        <v>13</v>
      </c>
      <c r="BK129" s="600"/>
      <c r="BL129" s="601"/>
      <c r="BM129" s="608">
        <v>12</v>
      </c>
      <c r="BN129" s="600"/>
      <c r="BO129" s="600"/>
      <c r="BP129" s="599">
        <v>8</v>
      </c>
      <c r="BQ129" s="600"/>
      <c r="BR129" s="601"/>
      <c r="BS129" s="608">
        <v>10</v>
      </c>
      <c r="BT129" s="600"/>
      <c r="BU129" s="609"/>
      <c r="BV129" s="600">
        <v>10</v>
      </c>
      <c r="BW129" s="600"/>
      <c r="BX129" s="601"/>
      <c r="BY129" s="608">
        <v>9</v>
      </c>
      <c r="BZ129" s="600"/>
      <c r="CA129" s="609"/>
      <c r="CB129" s="1"/>
      <c r="CC129" s="1"/>
      <c r="CD129" s="1"/>
      <c r="CE129" s="1"/>
      <c r="CF129" s="1"/>
      <c r="CG129" s="3"/>
    </row>
    <row r="130" spans="3:85" ht="18.75" customHeight="1" x14ac:dyDescent="0.25">
      <c r="C130" s="2"/>
      <c r="D130" s="437"/>
      <c r="E130" s="438"/>
      <c r="F130" s="438"/>
      <c r="G130" s="438"/>
      <c r="H130" s="438"/>
      <c r="I130" s="438"/>
      <c r="J130" s="438"/>
      <c r="K130" s="438"/>
      <c r="L130" s="438"/>
      <c r="M130" s="438"/>
      <c r="N130" s="438"/>
      <c r="O130" s="438"/>
      <c r="P130" s="438"/>
      <c r="Q130" s="438"/>
      <c r="R130" s="438"/>
      <c r="S130" s="438"/>
      <c r="T130" s="438"/>
      <c r="U130" s="438"/>
      <c r="V130" s="438"/>
      <c r="W130" s="438"/>
      <c r="X130" s="438"/>
      <c r="Y130" s="438"/>
      <c r="Z130" s="438"/>
      <c r="AA130" s="438"/>
      <c r="AB130" s="438"/>
      <c r="AC130" s="438"/>
      <c r="AD130" s="438"/>
      <c r="AE130" s="438"/>
      <c r="AF130" s="438"/>
      <c r="AG130" s="438"/>
      <c r="AH130" s="438"/>
      <c r="AI130" s="438"/>
      <c r="AJ130" s="438"/>
      <c r="AK130" s="439"/>
      <c r="AL130" s="593"/>
      <c r="AM130" s="594"/>
      <c r="AN130" s="594"/>
      <c r="AO130" s="594"/>
      <c r="AP130" s="594"/>
      <c r="AQ130" s="594"/>
      <c r="AR130" s="594"/>
      <c r="AS130" s="594"/>
      <c r="AT130" s="594"/>
      <c r="AU130" s="594"/>
      <c r="AV130" s="594"/>
      <c r="AW130" s="594"/>
      <c r="AX130" s="594"/>
      <c r="AY130" s="594"/>
      <c r="AZ130" s="594"/>
      <c r="BA130" s="594"/>
      <c r="BB130" s="594"/>
      <c r="BC130" s="595"/>
      <c r="BD130" s="602"/>
      <c r="BE130" s="603"/>
      <c r="BF130" s="604"/>
      <c r="BG130" s="610"/>
      <c r="BH130" s="603"/>
      <c r="BI130" s="611"/>
      <c r="BJ130" s="603"/>
      <c r="BK130" s="603"/>
      <c r="BL130" s="604"/>
      <c r="BM130" s="610"/>
      <c r="BN130" s="603"/>
      <c r="BO130" s="603"/>
      <c r="BP130" s="602"/>
      <c r="BQ130" s="603"/>
      <c r="BR130" s="604"/>
      <c r="BS130" s="610"/>
      <c r="BT130" s="603"/>
      <c r="BU130" s="611"/>
      <c r="BV130" s="603"/>
      <c r="BW130" s="603"/>
      <c r="BX130" s="604"/>
      <c r="BY130" s="610"/>
      <c r="BZ130" s="603"/>
      <c r="CA130" s="611"/>
      <c r="CB130" s="1"/>
      <c r="CC130" s="1"/>
      <c r="CD130" s="1"/>
      <c r="CE130" s="1"/>
      <c r="CF130" s="1"/>
      <c r="CG130" s="3"/>
    </row>
    <row r="131" spans="3:85" ht="24.75" customHeight="1" x14ac:dyDescent="0.25">
      <c r="C131" s="2"/>
      <c r="D131" s="437" t="s">
        <v>213</v>
      </c>
      <c r="E131" s="438"/>
      <c r="F131" s="438"/>
      <c r="G131" s="438"/>
      <c r="H131" s="438"/>
      <c r="I131" s="438"/>
      <c r="J131" s="438"/>
      <c r="K131" s="438"/>
      <c r="L131" s="438"/>
      <c r="M131" s="438"/>
      <c r="N131" s="438"/>
      <c r="O131" s="438"/>
      <c r="P131" s="438"/>
      <c r="Q131" s="438"/>
      <c r="R131" s="438"/>
      <c r="S131" s="438"/>
      <c r="T131" s="438"/>
      <c r="U131" s="438"/>
      <c r="V131" s="438"/>
      <c r="W131" s="438"/>
      <c r="X131" s="438"/>
      <c r="Y131" s="438"/>
      <c r="Z131" s="438"/>
      <c r="AA131" s="438"/>
      <c r="AB131" s="438"/>
      <c r="AC131" s="438"/>
      <c r="AD131" s="438"/>
      <c r="AE131" s="438"/>
      <c r="AF131" s="438"/>
      <c r="AG131" s="438"/>
      <c r="AH131" s="438"/>
      <c r="AI131" s="438"/>
      <c r="AJ131" s="438"/>
      <c r="AK131" s="439"/>
      <c r="AL131" s="593"/>
      <c r="AM131" s="594"/>
      <c r="AN131" s="594"/>
      <c r="AO131" s="594"/>
      <c r="AP131" s="594"/>
      <c r="AQ131" s="594"/>
      <c r="AR131" s="594"/>
      <c r="AS131" s="594"/>
      <c r="AT131" s="594"/>
      <c r="AU131" s="594"/>
      <c r="AV131" s="594"/>
      <c r="AW131" s="594"/>
      <c r="AX131" s="594"/>
      <c r="AY131" s="594"/>
      <c r="AZ131" s="594"/>
      <c r="BA131" s="594"/>
      <c r="BB131" s="594"/>
      <c r="BC131" s="595"/>
      <c r="BD131" s="602"/>
      <c r="BE131" s="603"/>
      <c r="BF131" s="604"/>
      <c r="BG131" s="610"/>
      <c r="BH131" s="603"/>
      <c r="BI131" s="611"/>
      <c r="BJ131" s="603"/>
      <c r="BK131" s="603"/>
      <c r="BL131" s="604"/>
      <c r="BM131" s="610"/>
      <c r="BN131" s="603"/>
      <c r="BO131" s="603"/>
      <c r="BP131" s="602"/>
      <c r="BQ131" s="603"/>
      <c r="BR131" s="604"/>
      <c r="BS131" s="610"/>
      <c r="BT131" s="603"/>
      <c r="BU131" s="611"/>
      <c r="BV131" s="603"/>
      <c r="BW131" s="603"/>
      <c r="BX131" s="604"/>
      <c r="BY131" s="610"/>
      <c r="BZ131" s="603"/>
      <c r="CA131" s="611"/>
      <c r="CB131" s="1"/>
      <c r="CC131" s="1"/>
      <c r="CD131" s="1"/>
      <c r="CE131" s="1"/>
      <c r="CF131" s="1"/>
      <c r="CG131" s="3"/>
    </row>
    <row r="132" spans="3:85" ht="30.75" customHeight="1" x14ac:dyDescent="0.25">
      <c r="C132" s="2"/>
      <c r="D132" s="437" t="s">
        <v>265</v>
      </c>
      <c r="E132" s="438"/>
      <c r="F132" s="438"/>
      <c r="G132" s="438"/>
      <c r="H132" s="438"/>
      <c r="I132" s="438"/>
      <c r="J132" s="438"/>
      <c r="K132" s="438"/>
      <c r="L132" s="438"/>
      <c r="M132" s="438"/>
      <c r="N132" s="438"/>
      <c r="O132" s="438"/>
      <c r="P132" s="438"/>
      <c r="Q132" s="438"/>
      <c r="R132" s="438"/>
      <c r="S132" s="438"/>
      <c r="T132" s="438"/>
      <c r="U132" s="438"/>
      <c r="V132" s="438"/>
      <c r="W132" s="438"/>
      <c r="X132" s="438"/>
      <c r="Y132" s="438"/>
      <c r="Z132" s="438"/>
      <c r="AA132" s="438"/>
      <c r="AB132" s="438"/>
      <c r="AC132" s="438"/>
      <c r="AD132" s="438"/>
      <c r="AE132" s="438"/>
      <c r="AF132" s="438"/>
      <c r="AG132" s="438"/>
      <c r="AH132" s="438"/>
      <c r="AI132" s="438"/>
      <c r="AJ132" s="438"/>
      <c r="AK132" s="439"/>
      <c r="AL132" s="596"/>
      <c r="AM132" s="597"/>
      <c r="AN132" s="597"/>
      <c r="AO132" s="597"/>
      <c r="AP132" s="597"/>
      <c r="AQ132" s="597"/>
      <c r="AR132" s="597"/>
      <c r="AS132" s="597"/>
      <c r="AT132" s="597"/>
      <c r="AU132" s="597"/>
      <c r="AV132" s="597"/>
      <c r="AW132" s="597"/>
      <c r="AX132" s="597"/>
      <c r="AY132" s="597"/>
      <c r="AZ132" s="597"/>
      <c r="BA132" s="597"/>
      <c r="BB132" s="597"/>
      <c r="BC132" s="598"/>
      <c r="BD132" s="605"/>
      <c r="BE132" s="606"/>
      <c r="BF132" s="607"/>
      <c r="BG132" s="612"/>
      <c r="BH132" s="606"/>
      <c r="BI132" s="613"/>
      <c r="BJ132" s="606"/>
      <c r="BK132" s="606"/>
      <c r="BL132" s="607"/>
      <c r="BM132" s="612"/>
      <c r="BN132" s="606"/>
      <c r="BO132" s="606"/>
      <c r="BP132" s="605"/>
      <c r="BQ132" s="606"/>
      <c r="BR132" s="607"/>
      <c r="BS132" s="612"/>
      <c r="BT132" s="606"/>
      <c r="BU132" s="613"/>
      <c r="BV132" s="606"/>
      <c r="BW132" s="606"/>
      <c r="BX132" s="607"/>
      <c r="BY132" s="612"/>
      <c r="BZ132" s="606"/>
      <c r="CA132" s="613"/>
      <c r="CB132" s="1"/>
      <c r="CC132" s="1"/>
      <c r="CD132" s="1"/>
      <c r="CE132" s="1"/>
      <c r="CF132" s="1"/>
      <c r="CG132" s="3"/>
    </row>
    <row r="133" spans="3:85" ht="18.75" customHeight="1" x14ac:dyDescent="0.25">
      <c r="C133" s="2"/>
      <c r="D133" s="428" t="s">
        <v>266</v>
      </c>
      <c r="E133" s="429"/>
      <c r="F133" s="429"/>
      <c r="G133" s="429"/>
      <c r="H133" s="429"/>
      <c r="I133" s="429"/>
      <c r="J133" s="429"/>
      <c r="K133" s="429"/>
      <c r="L133" s="429"/>
      <c r="M133" s="429"/>
      <c r="N133" s="429"/>
      <c r="O133" s="429"/>
      <c r="P133" s="429"/>
      <c r="Q133" s="429"/>
      <c r="R133" s="429"/>
      <c r="S133" s="429"/>
      <c r="T133" s="429"/>
      <c r="U133" s="429"/>
      <c r="V133" s="429"/>
      <c r="W133" s="429"/>
      <c r="X133" s="429"/>
      <c r="Y133" s="429"/>
      <c r="Z133" s="429"/>
      <c r="AA133" s="429"/>
      <c r="AB133" s="429"/>
      <c r="AC133" s="429"/>
      <c r="AD133" s="429"/>
      <c r="AE133" s="429"/>
      <c r="AF133" s="429"/>
      <c r="AG133" s="429"/>
      <c r="AH133" s="429"/>
      <c r="AI133" s="429"/>
      <c r="AJ133" s="429"/>
      <c r="AK133" s="430"/>
      <c r="AL133" s="299" t="s">
        <v>214</v>
      </c>
      <c r="AM133" s="300"/>
      <c r="AN133" s="300"/>
      <c r="AO133" s="300"/>
      <c r="AP133" s="300"/>
      <c r="AQ133" s="300"/>
      <c r="AR133" s="300"/>
      <c r="AS133" s="300"/>
      <c r="AT133" s="300"/>
      <c r="AU133" s="300"/>
      <c r="AV133" s="300"/>
      <c r="AW133" s="300"/>
      <c r="AX133" s="300"/>
      <c r="AY133" s="300"/>
      <c r="AZ133" s="300"/>
      <c r="BA133" s="300"/>
      <c r="BB133" s="300"/>
      <c r="BC133" s="301"/>
      <c r="BD133" s="440" t="s">
        <v>215</v>
      </c>
      <c r="BE133" s="441"/>
      <c r="BF133" s="442"/>
      <c r="BG133" s="443" t="s">
        <v>215</v>
      </c>
      <c r="BH133" s="441"/>
      <c r="BI133" s="444"/>
      <c r="BJ133" s="440" t="s">
        <v>215</v>
      </c>
      <c r="BK133" s="441"/>
      <c r="BL133" s="442"/>
      <c r="BM133" s="443">
        <v>2</v>
      </c>
      <c r="BN133" s="441"/>
      <c r="BO133" s="444"/>
      <c r="BP133" s="440" t="s">
        <v>215</v>
      </c>
      <c r="BQ133" s="441"/>
      <c r="BR133" s="442"/>
      <c r="BS133" s="443">
        <v>2</v>
      </c>
      <c r="BT133" s="441"/>
      <c r="BU133" s="444"/>
      <c r="BV133" s="440" t="s">
        <v>215</v>
      </c>
      <c r="BW133" s="441"/>
      <c r="BX133" s="442"/>
      <c r="BY133" s="443" t="s">
        <v>215</v>
      </c>
      <c r="BZ133" s="441"/>
      <c r="CA133" s="444"/>
      <c r="CB133" s="1"/>
      <c r="CC133" s="1"/>
      <c r="CD133" s="1"/>
      <c r="CE133" s="1"/>
      <c r="CF133" s="1"/>
      <c r="CG133" s="1"/>
    </row>
    <row r="134" spans="3:85" ht="18.75" customHeight="1" x14ac:dyDescent="0.25">
      <c r="C134" s="2"/>
      <c r="D134" s="428" t="s">
        <v>268</v>
      </c>
      <c r="E134" s="429"/>
      <c r="F134" s="429"/>
      <c r="G134" s="429"/>
      <c r="H134" s="429"/>
      <c r="I134" s="429"/>
      <c r="J134" s="429"/>
      <c r="K134" s="429"/>
      <c r="L134" s="429"/>
      <c r="M134" s="429"/>
      <c r="N134" s="429"/>
      <c r="O134" s="429"/>
      <c r="P134" s="429"/>
      <c r="Q134" s="429"/>
      <c r="R134" s="429"/>
      <c r="S134" s="429"/>
      <c r="T134" s="429"/>
      <c r="U134" s="429"/>
      <c r="V134" s="429"/>
      <c r="W134" s="429"/>
      <c r="X134" s="429"/>
      <c r="Y134" s="429"/>
      <c r="Z134" s="429"/>
      <c r="AA134" s="429"/>
      <c r="AB134" s="429"/>
      <c r="AC134" s="429"/>
      <c r="AD134" s="429"/>
      <c r="AE134" s="429"/>
      <c r="AF134" s="429"/>
      <c r="AG134" s="429"/>
      <c r="AH134" s="429"/>
      <c r="AI134" s="429"/>
      <c r="AJ134" s="429"/>
      <c r="AK134" s="430"/>
      <c r="AL134" s="299" t="s">
        <v>216</v>
      </c>
      <c r="AM134" s="300"/>
      <c r="AN134" s="300"/>
      <c r="AO134" s="300"/>
      <c r="AP134" s="300"/>
      <c r="AQ134" s="300"/>
      <c r="AR134" s="300"/>
      <c r="AS134" s="300"/>
      <c r="AT134" s="300"/>
      <c r="AU134" s="300"/>
      <c r="AV134" s="300"/>
      <c r="AW134" s="300"/>
      <c r="AX134" s="300"/>
      <c r="AY134" s="300"/>
      <c r="AZ134" s="300"/>
      <c r="BA134" s="300"/>
      <c r="BB134" s="300"/>
      <c r="BC134" s="301"/>
      <c r="BD134" s="440" t="s">
        <v>215</v>
      </c>
      <c r="BE134" s="441"/>
      <c r="BF134" s="442"/>
      <c r="BG134" s="443" t="s">
        <v>215</v>
      </c>
      <c r="BH134" s="441"/>
      <c r="BI134" s="444"/>
      <c r="BJ134" s="440" t="s">
        <v>215</v>
      </c>
      <c r="BK134" s="441"/>
      <c r="BL134" s="442"/>
      <c r="BM134" s="443" t="s">
        <v>215</v>
      </c>
      <c r="BN134" s="441"/>
      <c r="BO134" s="444"/>
      <c r="BP134" s="440">
        <v>3</v>
      </c>
      <c r="BQ134" s="441"/>
      <c r="BR134" s="441"/>
      <c r="BS134" s="445" t="s">
        <v>215</v>
      </c>
      <c r="BT134" s="441"/>
      <c r="BU134" s="446"/>
      <c r="BV134" s="440">
        <v>3</v>
      </c>
      <c r="BW134" s="441"/>
      <c r="BX134" s="442"/>
      <c r="BY134" s="447" t="s">
        <v>217</v>
      </c>
      <c r="BZ134" s="448"/>
      <c r="CA134" s="449"/>
      <c r="CB134" s="1"/>
      <c r="CC134" s="1"/>
      <c r="CD134" s="1"/>
      <c r="CE134" s="1"/>
      <c r="CF134" s="1"/>
      <c r="CG134" s="3"/>
    </row>
    <row r="135" spans="3:85" ht="15" customHeight="1" x14ac:dyDescent="0.25">
      <c r="C135" s="2"/>
      <c r="D135" s="428" t="s">
        <v>267</v>
      </c>
      <c r="E135" s="429"/>
      <c r="F135" s="429"/>
      <c r="G135" s="429"/>
      <c r="H135" s="429"/>
      <c r="I135" s="429"/>
      <c r="J135" s="429"/>
      <c r="K135" s="429"/>
      <c r="L135" s="429"/>
      <c r="M135" s="429"/>
      <c r="N135" s="429"/>
      <c r="O135" s="429"/>
      <c r="P135" s="429"/>
      <c r="Q135" s="429"/>
      <c r="R135" s="429"/>
      <c r="S135" s="429"/>
      <c r="T135" s="429"/>
      <c r="U135" s="429"/>
      <c r="V135" s="429"/>
      <c r="W135" s="429"/>
      <c r="X135" s="429"/>
      <c r="Y135" s="429"/>
      <c r="Z135" s="429"/>
      <c r="AA135" s="429"/>
      <c r="AB135" s="429"/>
      <c r="AC135" s="429"/>
      <c r="AD135" s="429"/>
      <c r="AE135" s="429"/>
      <c r="AF135" s="429"/>
      <c r="AG135" s="429"/>
      <c r="AH135" s="429"/>
      <c r="AI135" s="429"/>
      <c r="AJ135" s="429"/>
      <c r="AK135" s="430"/>
      <c r="AL135" s="425" t="s">
        <v>218</v>
      </c>
      <c r="AM135" s="426"/>
      <c r="AN135" s="426"/>
      <c r="AO135" s="426"/>
      <c r="AP135" s="426"/>
      <c r="AQ135" s="426"/>
      <c r="AR135" s="426"/>
      <c r="AS135" s="426"/>
      <c r="AT135" s="426"/>
      <c r="AU135" s="426"/>
      <c r="AV135" s="426"/>
      <c r="AW135" s="426"/>
      <c r="AX135" s="426"/>
      <c r="AY135" s="426"/>
      <c r="AZ135" s="426"/>
      <c r="BA135" s="426"/>
      <c r="BB135" s="426"/>
      <c r="BC135" s="427"/>
      <c r="BD135" s="531">
        <f>COUNTIF(AD33:AD44,"Э")+COUNTIF(AD46:AD48,"Э")+COUNTIF(AD54:AD61,"Э")+COUNTIF(AD63:AD64,"Э")+COUNTIF(AD67:AD79,"Э")+COUNTIF(AD82:AD87,"Э")+COUNTIF(AD90:AD104,"Э")+COUNTIF(AD108:AD112,"Э")+COUNTIF(AD81,"Эк.Кв")+COUNTIF(AD89,"Эк.Кв")+COUNTIF(AD107,"Эк.Кв")</f>
        <v>0</v>
      </c>
      <c r="BE135" s="448"/>
      <c r="BF135" s="448"/>
      <c r="BG135" s="519">
        <f>COUNTIF(AE33:AE44,"Э")+COUNTIF(AE46:AE48,"Э")+COUNTIF(AE54:AE61,"Э")+COUNTIF(AE63:AE64,"Э")+COUNTIF(AE67:AE79,"Э")+COUNTIF(AE82:AE87,"Э")+COUNTIF(AE90:AE104,"Э")+COUNTIF(AE108:AE112,"Э")+COUNTIF(AE81,"Эк.Кв")+COUNTIF(AE89,"Эк.Кв")+COUNTIF(AE107,"Эк.Кв")</f>
        <v>4</v>
      </c>
      <c r="BH135" s="448"/>
      <c r="BI135" s="517"/>
      <c r="BJ135" s="531">
        <f>COUNTIF(AF33:AF44,"Э")+COUNTIF(AF46:AF48,"Э")+COUNTIF(AF54:AF61,"Э")+COUNTIF(AF63:AF64,"Э")+COUNTIF(AF67:AF79,"Э")+COUNTIF(AF82:AF87,"Э")+COUNTIF(AF90:AF104,"Э")+COUNTIF(AF108:AF112,"Э")+COUNTIF(AF81,"Эк.Кв")+COUNTIF(AF89,"Эк.Кв")+COUNTIF(AF107,"Эк.Кв")</f>
        <v>0</v>
      </c>
      <c r="BK135" s="448"/>
      <c r="BL135" s="448"/>
      <c r="BM135" s="519">
        <f>COUNTIF(AG33:AG44,"Э")+COUNTIF(AG46:AG48,"Э")+COUNTIF(AG54:AG61,"Э")+COUNTIF(AG63:AG64,"Э")+COUNTIF(AG67:AG79,"Э")+COUNTIF(AG82:AG87,"Э")+COUNTIF(AG90:AG104,"Э")+COUNTIF(AG108:AG112,"Э")+COUNTIF(AG81,"Эк.Кв.")+COUNTIF(AG89,"Эк.Кв.")+COUNTIF(AG107,"Эк.Кв.")</f>
        <v>3</v>
      </c>
      <c r="BN135" s="448"/>
      <c r="BO135" s="517"/>
      <c r="BP135" s="511">
        <f>COUNTIF(AH33:AH44,"Э")+COUNTIF(AH46:AH48,"Э")+COUNTIF(AH54:AH61,"Э")+COUNTIF(AH63:AH64,"Э")+COUNTIF(AH67:AH79,"Э")+COUNTIF(AH82:AH87,"Э")+COUNTIF(AH90:AH104,"Э")+COUNTIF(AH108:AH112,"Э")+COUNTIF(AH81,"Эк.Кв.")+COUNTIF(AH89,"Эк.Кв.")+COUNTIF(AH107,"Эк.Кв.")</f>
        <v>2</v>
      </c>
      <c r="BQ135" s="512"/>
      <c r="BR135" s="512"/>
      <c r="BS135" s="516">
        <f>COUNTIF(AI33:AI44,"Э")+COUNTIF(AI46:AI48,"Э")+COUNTIF(AI54:AI61,"Э")+COUNTIF(AI63:AI64,"Э")+COUNTIF(AI67:AI79,"Э")+COUNTIF(AI82:AI87,"Э")+COUNTIF(AI90:AI104,"Э")+COUNTIF(AI108:AI112,"Э")+COUNTIF(AI81,"Эк.Кв.")+COUNTIF(AI89,"Эк.Кв.")+COUNTIF(AI107,"Эк.Кв.")</f>
        <v>3</v>
      </c>
      <c r="BT135" s="512"/>
      <c r="BU135" s="518"/>
      <c r="BV135" s="511">
        <f>COUNTIF(AJ33:AJ44,"Э")+COUNTIF(AJ46:AJ48,"Э")+COUNTIF(AJ54:AJ61,"Э")+COUNTIF(AJ63:AJ64,"Э")+COUNTIF(AJ67:AJ79,"Э")+COUNTIF(AJ82:AJ87,"Э")+COUNTIF(AJ90:AJ104,"Э")+COUNTIF(AJ108:AJ112,"Э")+COUNTIF(AJ81,"Эк.Кв.")+COUNTIF(AJ89,"Эк.Кв.")+COUNTIF(AJ107,"Эк.Кв.")</f>
        <v>2</v>
      </c>
      <c r="BW135" s="512"/>
      <c r="BX135" s="512"/>
      <c r="BY135" s="516">
        <f>COUNTIF(AK33:AK44,"Э")+COUNTIF(AK46:AK48,"Э")+COUNTIF(AK54:AK61,"Э")+COUNTIF(AK63:AK64,"Э")+COUNTIF(AK67:AK79,"Э")+COUNTIF(AK82:AK87,"Э")+COUNTIF(AK90:AK104,"Э")+COUNTIF(AK108:AK112,"Э")+COUNTIF(AK81,"Эк.Кв.")+COUNTIF(AK89,"Эк.Кв.")+COUNTIF(AK107,"Эк.Кв.")</f>
        <v>3</v>
      </c>
      <c r="BZ135" s="512"/>
      <c r="CA135" s="518"/>
      <c r="CB135" s="1"/>
      <c r="CC135" s="88"/>
      <c r="CD135" s="88"/>
      <c r="CE135" s="88"/>
      <c r="CF135" s="302"/>
      <c r="CG135" s="3"/>
    </row>
    <row r="136" spans="3:85" ht="15" customHeight="1" x14ac:dyDescent="0.25">
      <c r="C136" s="2"/>
      <c r="D136" s="428"/>
      <c r="E136" s="429"/>
      <c r="F136" s="429"/>
      <c r="G136" s="429"/>
      <c r="H136" s="429"/>
      <c r="I136" s="429"/>
      <c r="J136" s="429"/>
      <c r="K136" s="429"/>
      <c r="L136" s="429"/>
      <c r="M136" s="429"/>
      <c r="N136" s="429"/>
      <c r="O136" s="429"/>
      <c r="P136" s="429"/>
      <c r="Q136" s="429"/>
      <c r="R136" s="429"/>
      <c r="S136" s="429"/>
      <c r="T136" s="429"/>
      <c r="U136" s="429"/>
      <c r="V136" s="429"/>
      <c r="W136" s="429"/>
      <c r="X136" s="429"/>
      <c r="Y136" s="429"/>
      <c r="Z136" s="429"/>
      <c r="AA136" s="429"/>
      <c r="AB136" s="429"/>
      <c r="AC136" s="429"/>
      <c r="AD136" s="429"/>
      <c r="AE136" s="429"/>
      <c r="AF136" s="429"/>
      <c r="AG136" s="429"/>
      <c r="AH136" s="429"/>
      <c r="AI136" s="429"/>
      <c r="AJ136" s="429"/>
      <c r="AK136" s="430"/>
      <c r="AL136" s="425" t="s">
        <v>219</v>
      </c>
      <c r="AM136" s="426"/>
      <c r="AN136" s="426"/>
      <c r="AO136" s="426"/>
      <c r="AP136" s="426"/>
      <c r="AQ136" s="426"/>
      <c r="AR136" s="426"/>
      <c r="AS136" s="426"/>
      <c r="AT136" s="426"/>
      <c r="AU136" s="426"/>
      <c r="AV136" s="426"/>
      <c r="AW136" s="426"/>
      <c r="AX136" s="426"/>
      <c r="AY136" s="426"/>
      <c r="AZ136" s="426"/>
      <c r="BA136" s="426"/>
      <c r="BB136" s="426"/>
      <c r="BC136" s="427"/>
      <c r="BD136" s="531">
        <f>COUNTIF(AD33:AD44,"дз")+COUNTIF(AD46:AD48,"дз")+COUNTIF(AD54:AD61,"дз")+COUNTIF(AD63:AD64,"дз")+COUNTIF(AD67:AD79,"дз")+COUNTIF(AD82:AD87,"дз")+COUNTIF(AD90:AD104,"дз")+COUNTIF(AD108:AD112,"дз")</f>
        <v>3</v>
      </c>
      <c r="BE136" s="448"/>
      <c r="BF136" s="448"/>
      <c r="BG136" s="519">
        <f>COUNTIF(AE33:AE44,"дз")+COUNTIF(AE46:AE48,"дз")+COUNTIF(AE54:AE61,"дз")+COUNTIF(AE63:AE64,"дз")+COUNTIF(AE67:AE79,"дз")+COUNTIF(AE82:AE87,"дз")+COUNTIF(AE90:AE104,"дз")+COUNTIF(AE108:AE112,"дз")</f>
        <v>7</v>
      </c>
      <c r="BH136" s="448"/>
      <c r="BI136" s="517"/>
      <c r="BJ136" s="531">
        <f>COUNTIF(AF33:AF44,"дз")+COUNTIF(AF46:AF48,"дз")+COUNTIF(AF54:AF61,"дз")+COUNTIF(AF63:AF64,"дз")+COUNTIF(AF67:AF79,"дз")+COUNTIF(AF82:AF87,"дз")+COUNTIF(AF90:AF104,"дз")+COUNTIF(AF108:AF112,"дз")</f>
        <v>4</v>
      </c>
      <c r="BK136" s="448"/>
      <c r="BL136" s="448"/>
      <c r="BM136" s="519">
        <f>COUNTIF(AG33:AG44,"дз")+COUNTIF(AG46:AG48,"дз")+COUNTIF(AG54:AG61,"дз")+COUNTIF(AG63:AG64,"дз")+COUNTIF(AG67:AG79,"дз")+COUNTIF(AG82:AG87,"дз")+COUNTIF(AG90:AG104,"дз")+COUNTIF(AG108:AG112,"дз")</f>
        <v>7</v>
      </c>
      <c r="BN136" s="448"/>
      <c r="BO136" s="517"/>
      <c r="BP136" s="531">
        <f>COUNTIF(AH33:AH44,"дз")+COUNTIF(AH46:AH48,"дз")+COUNTIF(AH54:AH61,"дз")+COUNTIF(AH63:AH64,"дз")+COUNTIF(AH67:AH79,"дз")+COUNTIF(AH82:AH87,"дз")+COUNTIF(AH90:AH104,"дз")+COUNTIF(AH108:AH112,"дз")</f>
        <v>3</v>
      </c>
      <c r="BQ136" s="448"/>
      <c r="BR136" s="448"/>
      <c r="BS136" s="519">
        <f>COUNTIF(AI33:AI44,"дз")+COUNTIF(AI46:AI48,"дз")+COUNTIF(AI54:AI61,"дз")+COUNTIF(AI63:AI64,"дз")+COUNTIF(AI67:AI79,"дз")+COUNTIF(AI82:AI87,"дз")+COUNTIF(AI90:AI104,"дз")+COUNTIF(AI108:AI112,"дз")</f>
        <v>5</v>
      </c>
      <c r="BT136" s="448"/>
      <c r="BU136" s="517"/>
      <c r="BV136" s="515">
        <f>COUNTIF(AJ33:AJ44,"дз")+COUNTIF(AJ46:AJ48,"дз")+COUNTIF(AJ54:AJ61,"дз")+COUNTIF(AJ63:AJ64,"дз")+COUNTIF(AJ67:AJ79,"дз")+COUNTIF(AJ82:AJ87,"дз")+COUNTIF(AJ90:AJ104,"дз")+COUNTIF(AJ108:AJ112,"дз")</f>
        <v>2</v>
      </c>
      <c r="BW136" s="448"/>
      <c r="BX136" s="448"/>
      <c r="BY136" s="516">
        <f>COUNTIF(AK33:AK44,"дз")+COUNTIF(AK46:AK48,"дз")+COUNTIF(AK54:AK61,"дз")+COUNTIF(AK63:AK64,"дз")+COUNTIF(AK67:AK79,"дз")+COUNTIF(AK82:AK87,"дз")+COUNTIF(AK90:AK104,"дз")+COUNTIF(AK108:AK112,"дз")</f>
        <v>6</v>
      </c>
      <c r="BZ136" s="448"/>
      <c r="CA136" s="517"/>
      <c r="CB136" s="1"/>
      <c r="CC136" s="434"/>
      <c r="CD136" s="434"/>
      <c r="CE136" s="434"/>
      <c r="CF136" s="434"/>
      <c r="CG136" s="3"/>
    </row>
    <row r="137" spans="3:85" ht="15" customHeight="1" thickBot="1" x14ac:dyDescent="0.3">
      <c r="C137" s="2"/>
      <c r="D137" s="431"/>
      <c r="E137" s="432"/>
      <c r="F137" s="432"/>
      <c r="G137" s="432"/>
      <c r="H137" s="432"/>
      <c r="I137" s="432"/>
      <c r="J137" s="432"/>
      <c r="K137" s="432"/>
      <c r="L137" s="432"/>
      <c r="M137" s="432"/>
      <c r="N137" s="432"/>
      <c r="O137" s="432"/>
      <c r="P137" s="432"/>
      <c r="Q137" s="432"/>
      <c r="R137" s="432"/>
      <c r="S137" s="432"/>
      <c r="T137" s="432"/>
      <c r="U137" s="432"/>
      <c r="V137" s="432"/>
      <c r="W137" s="432"/>
      <c r="X137" s="432"/>
      <c r="Y137" s="432"/>
      <c r="Z137" s="432"/>
      <c r="AA137" s="432"/>
      <c r="AB137" s="432"/>
      <c r="AC137" s="432"/>
      <c r="AD137" s="432"/>
      <c r="AE137" s="432"/>
      <c r="AF137" s="432"/>
      <c r="AG137" s="432"/>
      <c r="AH137" s="432"/>
      <c r="AI137" s="432"/>
      <c r="AJ137" s="432"/>
      <c r="AK137" s="433"/>
      <c r="AL137" s="528" t="s">
        <v>220</v>
      </c>
      <c r="AM137" s="529"/>
      <c r="AN137" s="529"/>
      <c r="AO137" s="529"/>
      <c r="AP137" s="529"/>
      <c r="AQ137" s="529"/>
      <c r="AR137" s="529"/>
      <c r="AS137" s="529"/>
      <c r="AT137" s="529"/>
      <c r="AU137" s="529"/>
      <c r="AV137" s="529"/>
      <c r="AW137" s="529"/>
      <c r="AX137" s="529"/>
      <c r="AY137" s="529"/>
      <c r="AZ137" s="529"/>
      <c r="BA137" s="529"/>
      <c r="BB137" s="529"/>
      <c r="BC137" s="530"/>
      <c r="BD137" s="514">
        <f>COUNTIF(AD33:AD44,"з")+COUNTIF(AD46:AD48,"з")+COUNTIF(AD54:AD61,"з")+COUNTIF(AD63:AD64,"з")+COUNTIF(AD67:AD79,"з")+COUNTIF(AD82:AD87,"з")+COUNTIF(AD90:AD104,"з")+COUNTIF(AD108:AD112,"з")</f>
        <v>0</v>
      </c>
      <c r="BE137" s="510"/>
      <c r="BF137" s="510"/>
      <c r="BG137" s="520">
        <f>COUNTIF(AE33:AE44,"з")+COUNTIF(AE46:AE48,"з")+COUNTIF(AE54:AE61,"з")+COUNTIF(AE63:AE64,"з")+COUNTIF(AE67:AE79,"з")+COUNTIF(AE82:AE87,"з")+COUNTIF(AE90:AE104,"з")+COUNTIF(AE108:AE112,"з")</f>
        <v>0</v>
      </c>
      <c r="BH137" s="510"/>
      <c r="BI137" s="521"/>
      <c r="BJ137" s="514">
        <f>COUNTIF(AF33:AF44,"з")+COUNTIF(AF46:AF48,"з")+COUNTIF(AF54:AF61,"з")+COUNTIF(AF63:AF64,"з")+COUNTIF(AF67:AF79,"з")+COUNTIF(AF82:AF87,"з")+COUNTIF(AF90:AF104,"з")+COUNTIF(AF108:AF112,"з")</f>
        <v>0</v>
      </c>
      <c r="BK137" s="510"/>
      <c r="BL137" s="510"/>
      <c r="BM137" s="520">
        <f>COUNTIF(AG33:AG44,"з")+COUNTIF(AG46:AG48,"з")+COUNTIF(AG54:AG61,"з")+COUNTIF(AG63:AG64,"з")+COUNTIF(AG67:AG79,"з")+COUNTIF(AG82:AG87,"з")+COUNTIF(AG90:AG104,"з")+COUNTIF(AG108:AG112,"з")</f>
        <v>0</v>
      </c>
      <c r="BN137" s="510"/>
      <c r="BO137" s="521"/>
      <c r="BP137" s="509">
        <f>COUNTIF(AH33:AH44,"з")+COUNTIF(AH46:AH48,"з")+COUNTIF(AH54:AH61,"з")+COUNTIF(AH63:AH64,"з")+COUNTIF(AH67:AH79,"з")+COUNTIF(AH82:AH87,"з")+COUNTIF(AH90:AH104,"з")+COUNTIF(AH108:AH112,"з")</f>
        <v>0</v>
      </c>
      <c r="BQ137" s="510"/>
      <c r="BR137" s="510"/>
      <c r="BS137" s="637">
        <f>COUNTIF(AI33:AI44,"з")+COUNTIF(AI46:AI48,"з")+COUNTIF(AI54:AI61,"з")+COUNTIF(AI63:AI64,"з")+COUNTIF(AI67:AI79,"з")+COUNTIF(AI82:AI87,"з")+COUNTIF(AI90:AI104,"з")+COUNTIF(AI108:AI112,"з")</f>
        <v>0</v>
      </c>
      <c r="BT137" s="510"/>
      <c r="BU137" s="521"/>
      <c r="BV137" s="509">
        <f>COUNTIF(AJ33:AJ44,"з")+COUNTIF(AJ46:AJ48,"з")+COUNTIF(AJ54:AJ61,"з")+COUNTIF(AJ63:AJ64,"з")+COUNTIF(AJ67:AJ79,"з")+COUNTIF(AJ82:AJ87,"з")+COUNTIF(AJ90:AJ104,"з")+COUNTIF(AJ108:AJ112,"з")</f>
        <v>0</v>
      </c>
      <c r="BW137" s="510"/>
      <c r="BX137" s="510"/>
      <c r="BY137" s="520">
        <f>COUNTIF(AK33:AK44,"з")+COUNTIF(AK46:AK48,"з")+COUNTIF(AK54:AK61,"з")+COUNTIF(AK63:AK64,"з")+COUNTIF(AK67:AK79,"з")+COUNTIF(AK82:AK87,"з")+COUNTIF(AK90:AK104,"з")+COUNTIF(AK108:AK112,"з")</f>
        <v>0</v>
      </c>
      <c r="BZ137" s="510"/>
      <c r="CA137" s="521"/>
      <c r="CB137" s="1"/>
      <c r="CC137" s="434"/>
      <c r="CD137" s="434"/>
      <c r="CE137" s="434"/>
      <c r="CF137" s="434"/>
      <c r="CG137" s="3"/>
    </row>
    <row r="138" spans="3:85" ht="15" customHeight="1" x14ac:dyDescent="0.25">
      <c r="C138" s="6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8"/>
    </row>
    <row r="139" spans="3:85" x14ac:dyDescent="0.2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</row>
    <row r="140" spans="3:85" ht="23.25" x14ac:dyDescent="0.25">
      <c r="C140" s="96" t="s">
        <v>221</v>
      </c>
      <c r="D140" s="1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  <c r="Z140" s="96"/>
      <c r="AA140" s="96"/>
      <c r="AB140" s="96"/>
      <c r="AC140" s="96"/>
      <c r="AD140" s="96"/>
      <c r="AE140" s="96"/>
      <c r="AF140" s="435">
        <f>((AX118+AR120+AR122+60)/(AR118+AR120+AR122+60))*100</f>
        <v>60.249457700650751</v>
      </c>
      <c r="AG140" s="436"/>
      <c r="AH140" s="436"/>
      <c r="AI140" s="436"/>
      <c r="AJ140" s="303" t="s">
        <v>225</v>
      </c>
      <c r="AK140" s="304"/>
      <c r="AL140" s="97"/>
      <c r="AM140" s="96"/>
      <c r="AN140" s="1"/>
      <c r="AO140" s="1"/>
      <c r="AP140" s="1"/>
      <c r="AQ140" s="1"/>
      <c r="AR140" s="98"/>
      <c r="AS140" s="98"/>
      <c r="AT140" s="98"/>
      <c r="AU140" s="98"/>
      <c r="AV140" s="96"/>
      <c r="AW140" s="96"/>
      <c r="AX140" s="96"/>
      <c r="AY140" s="96"/>
      <c r="AZ140" s="96"/>
      <c r="BA140" s="96"/>
      <c r="BB140" s="96"/>
      <c r="BC140" s="96"/>
      <c r="BD140" s="96"/>
      <c r="BE140" s="96"/>
      <c r="BF140" s="96"/>
      <c r="BG140" s="96"/>
      <c r="BH140" s="96"/>
      <c r="BI140" s="96"/>
      <c r="BJ140" s="96"/>
      <c r="BK140" s="96"/>
      <c r="BL140" s="96"/>
      <c r="BM140" s="96"/>
      <c r="BN140" s="96"/>
      <c r="BO140" s="96"/>
      <c r="BP140" s="96"/>
      <c r="BQ140" s="96"/>
      <c r="BR140" s="96"/>
      <c r="BS140" s="96"/>
      <c r="BT140" s="96"/>
      <c r="BU140" s="96"/>
      <c r="BV140" s="96"/>
      <c r="BW140" s="96"/>
      <c r="BX140" s="1"/>
      <c r="BY140" s="1"/>
      <c r="BZ140" s="1"/>
      <c r="CA140" s="1"/>
      <c r="CB140" s="1"/>
      <c r="CC140" s="1"/>
      <c r="CD140" s="1"/>
      <c r="CE140" s="1"/>
      <c r="CF140" s="1"/>
      <c r="CG140" s="1"/>
    </row>
    <row r="141" spans="3:85" x14ac:dyDescent="0.2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</row>
    <row r="142" spans="3:85" x14ac:dyDescent="0.2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</row>
  </sheetData>
  <mergeCells count="1684">
    <mergeCell ref="AX48:AZ48"/>
    <mergeCell ref="AU45:AW45"/>
    <mergeCell ref="BD47:BF47"/>
    <mergeCell ref="AU48:AW48"/>
    <mergeCell ref="AX47:AZ47"/>
    <mergeCell ref="BD49:BF49"/>
    <mergeCell ref="BY47:CA47"/>
    <mergeCell ref="BY45:CA45"/>
    <mergeCell ref="BY42:CA42"/>
    <mergeCell ref="AR43:AT43"/>
    <mergeCell ref="AU43:AW43"/>
    <mergeCell ref="BV34:BX34"/>
    <mergeCell ref="BY34:CA34"/>
    <mergeCell ref="BY41:CA41"/>
    <mergeCell ref="BV36:BX36"/>
    <mergeCell ref="BY36:CA36"/>
    <mergeCell ref="AD128:AK128"/>
    <mergeCell ref="AO128:AQ128"/>
    <mergeCell ref="AL128:AN128"/>
    <mergeCell ref="BY40:CA40"/>
    <mergeCell ref="BS42:BU42"/>
    <mergeCell ref="BD50:BF50"/>
    <mergeCell ref="BP52:BU52"/>
    <mergeCell ref="BM54:BO54"/>
    <mergeCell ref="BS53:BU53"/>
    <mergeCell ref="BJ51:BO51"/>
    <mergeCell ref="BJ52:BO52"/>
    <mergeCell ref="BJ41:BL41"/>
    <mergeCell ref="BD46:BF46"/>
    <mergeCell ref="BA51:BC51"/>
    <mergeCell ref="BD44:BF44"/>
    <mergeCell ref="BJ44:BL44"/>
    <mergeCell ref="AU47:AW47"/>
    <mergeCell ref="BG47:BI47"/>
    <mergeCell ref="BG50:BI50"/>
    <mergeCell ref="AX52:AZ52"/>
    <mergeCell ref="BG49:BI49"/>
    <mergeCell ref="BA50:BC50"/>
    <mergeCell ref="BY48:CA48"/>
    <mergeCell ref="BP48:BR48"/>
    <mergeCell ref="BM39:BO39"/>
    <mergeCell ref="BA34:BC34"/>
    <mergeCell ref="BV33:BX33"/>
    <mergeCell ref="BY33:CA33"/>
    <mergeCell ref="BS39:BU39"/>
    <mergeCell ref="BP40:BR40"/>
    <mergeCell ref="BP35:BR35"/>
    <mergeCell ref="BP36:BR36"/>
    <mergeCell ref="BY49:CA49"/>
    <mergeCell ref="BY46:CA46"/>
    <mergeCell ref="BV37:BX37"/>
    <mergeCell ref="BY37:CA37"/>
    <mergeCell ref="AL58:CA58"/>
    <mergeCell ref="BV35:BX35"/>
    <mergeCell ref="BY35:CA35"/>
    <mergeCell ref="AX43:AZ43"/>
    <mergeCell ref="BA43:BC43"/>
    <mergeCell ref="BD43:BF43"/>
    <mergeCell ref="BS33:BU33"/>
    <mergeCell ref="BS35:BU35"/>
    <mergeCell ref="BS37:BU37"/>
    <mergeCell ref="BS41:BU41"/>
    <mergeCell ref="BS36:BU36"/>
    <mergeCell ref="BP38:BR38"/>
    <mergeCell ref="BY44:CA44"/>
    <mergeCell ref="AL44:AN44"/>
    <mergeCell ref="AO44:AQ44"/>
    <mergeCell ref="AR44:AT44"/>
    <mergeCell ref="AU44:AW44"/>
    <mergeCell ref="AX44:AZ44"/>
    <mergeCell ref="BA44:BC44"/>
    <mergeCell ref="BG44:BI44"/>
    <mergeCell ref="BJ50:BO50"/>
    <mergeCell ref="BV45:BX45"/>
    <mergeCell ref="BS48:BU48"/>
    <mergeCell ref="BV42:BX42"/>
    <mergeCell ref="D33:D34"/>
    <mergeCell ref="BD34:BF34"/>
    <mergeCell ref="BG34:BI34"/>
    <mergeCell ref="BJ34:BL34"/>
    <mergeCell ref="BM34:BO34"/>
    <mergeCell ref="BP34:BR34"/>
    <mergeCell ref="BS34:BU34"/>
    <mergeCell ref="E34:AC34"/>
    <mergeCell ref="AL34:AN34"/>
    <mergeCell ref="AO34:AQ34"/>
    <mergeCell ref="AR34:AT34"/>
    <mergeCell ref="AU34:AW34"/>
    <mergeCell ref="AX34:AZ34"/>
    <mergeCell ref="BV49:BX49"/>
    <mergeCell ref="BP41:BR41"/>
    <mergeCell ref="BP46:BR46"/>
    <mergeCell ref="BP39:BR39"/>
    <mergeCell ref="BV46:BX46"/>
    <mergeCell ref="BV38:BX38"/>
    <mergeCell ref="BJ45:BL45"/>
    <mergeCell ref="BV39:BX39"/>
    <mergeCell ref="BM41:BO41"/>
    <mergeCell ref="AR39:AT39"/>
    <mergeCell ref="BD33:BF33"/>
    <mergeCell ref="E37:AC37"/>
    <mergeCell ref="AL39:AN39"/>
    <mergeCell ref="AL36:AN36"/>
    <mergeCell ref="AO39:AQ39"/>
    <mergeCell ref="BM40:BO40"/>
    <mergeCell ref="BJ43:BL43"/>
    <mergeCell ref="BM43:BO43"/>
    <mergeCell ref="BP43:BR43"/>
    <mergeCell ref="BP42:BR42"/>
    <mergeCell ref="BJ48:BL48"/>
    <mergeCell ref="BM49:BO49"/>
    <mergeCell ref="BV41:BX41"/>
    <mergeCell ref="BS49:BU49"/>
    <mergeCell ref="BV40:BX40"/>
    <mergeCell ref="BP47:BR47"/>
    <mergeCell ref="BS47:BU47"/>
    <mergeCell ref="BV47:BX47"/>
    <mergeCell ref="BV48:BX48"/>
    <mergeCell ref="BM44:BO44"/>
    <mergeCell ref="BP44:BR44"/>
    <mergeCell ref="BJ47:BL47"/>
    <mergeCell ref="BS40:BU40"/>
    <mergeCell ref="BV44:BX44"/>
    <mergeCell ref="BS44:BU44"/>
    <mergeCell ref="BS46:BU46"/>
    <mergeCell ref="BS45:BU45"/>
    <mergeCell ref="BJ49:BL49"/>
    <mergeCell ref="BM48:BO48"/>
    <mergeCell ref="BM47:BO47"/>
    <mergeCell ref="BM46:BO46"/>
    <mergeCell ref="BP49:BR49"/>
    <mergeCell ref="AR59:AT59"/>
    <mergeCell ref="AX64:AZ64"/>
    <mergeCell ref="AX57:AZ57"/>
    <mergeCell ref="AL52:AN52"/>
    <mergeCell ref="BP53:BR53"/>
    <mergeCell ref="BP54:BR54"/>
    <mergeCell ref="BJ70:BL70"/>
    <mergeCell ref="BG69:BI69"/>
    <mergeCell ref="BS68:BU68"/>
    <mergeCell ref="BS80:BU80"/>
    <mergeCell ref="BM68:BO68"/>
    <mergeCell ref="BJ66:BL66"/>
    <mergeCell ref="BJ63:BL63"/>
    <mergeCell ref="BP70:BR70"/>
    <mergeCell ref="BP73:BR73"/>
    <mergeCell ref="BP71:BR71"/>
    <mergeCell ref="BJ37:BL37"/>
    <mergeCell ref="BJ46:BL46"/>
    <mergeCell ref="BG68:BI68"/>
    <mergeCell ref="BP69:BR69"/>
    <mergeCell ref="BJ62:BL62"/>
    <mergeCell ref="BG62:BI62"/>
    <mergeCell ref="BJ75:BL75"/>
    <mergeCell ref="BJ64:BL64"/>
    <mergeCell ref="BJ68:BL68"/>
    <mergeCell ref="BS38:BU38"/>
    <mergeCell ref="BP56:BR56"/>
    <mergeCell ref="BJ53:BL53"/>
    <mergeCell ref="BP37:BR37"/>
    <mergeCell ref="BP57:BR57"/>
    <mergeCell ref="BP63:BR63"/>
    <mergeCell ref="BP45:BR45"/>
    <mergeCell ref="D25:D29"/>
    <mergeCell ref="AR60:AT60"/>
    <mergeCell ref="AD50:AQ50"/>
    <mergeCell ref="AO48:AQ48"/>
    <mergeCell ref="AL49:AN49"/>
    <mergeCell ref="AR48:AT48"/>
    <mergeCell ref="AR45:AT45"/>
    <mergeCell ref="AR46:AT46"/>
    <mergeCell ref="AO36:AQ36"/>
    <mergeCell ref="AR35:AT35"/>
    <mergeCell ref="E58:AC58"/>
    <mergeCell ref="AL25:BC25"/>
    <mergeCell ref="E43:AC43"/>
    <mergeCell ref="AL43:AN43"/>
    <mergeCell ref="AO43:AQ43"/>
    <mergeCell ref="BG37:BI37"/>
    <mergeCell ref="BJ40:BL40"/>
    <mergeCell ref="BG43:BI43"/>
    <mergeCell ref="BJ38:BL38"/>
    <mergeCell ref="E53:AC53"/>
    <mergeCell ref="AR55:AT55"/>
    <mergeCell ref="AL57:AN57"/>
    <mergeCell ref="E57:AC57"/>
    <mergeCell ref="AL54:AN54"/>
    <mergeCell ref="AL55:AN55"/>
    <mergeCell ref="AO56:AQ56"/>
    <mergeCell ref="BG56:BI56"/>
    <mergeCell ref="BG51:BI51"/>
    <mergeCell ref="BG57:BI57"/>
    <mergeCell ref="BA55:BC55"/>
    <mergeCell ref="BJ54:BL54"/>
    <mergeCell ref="BD53:BF53"/>
    <mergeCell ref="D109:D112"/>
    <mergeCell ref="AO110:AQ110"/>
    <mergeCell ref="AL92:AN92"/>
    <mergeCell ref="AL93:AN93"/>
    <mergeCell ref="AL94:AN94"/>
    <mergeCell ref="AR61:AT61"/>
    <mergeCell ref="AO62:AQ62"/>
    <mergeCell ref="AO64:AQ64"/>
    <mergeCell ref="AR69:AT69"/>
    <mergeCell ref="AL72:AN72"/>
    <mergeCell ref="AR72:AT72"/>
    <mergeCell ref="AR62:AT62"/>
    <mergeCell ref="AR71:AT71"/>
    <mergeCell ref="AR70:AT70"/>
    <mergeCell ref="E112:AC112"/>
    <mergeCell ref="AL76:AN76"/>
    <mergeCell ref="AL103:AN103"/>
    <mergeCell ref="AL63:AN63"/>
    <mergeCell ref="AO63:AQ63"/>
    <mergeCell ref="AO77:AQ77"/>
    <mergeCell ref="AR77:AT77"/>
    <mergeCell ref="AL62:AN62"/>
    <mergeCell ref="AL61:AN61"/>
    <mergeCell ref="E77:AC77"/>
    <mergeCell ref="AO61:AQ61"/>
    <mergeCell ref="BS127:BU127"/>
    <mergeCell ref="AR122:AT122"/>
    <mergeCell ref="AR127:AT127"/>
    <mergeCell ref="AX125:AZ125"/>
    <mergeCell ref="BA125:BC125"/>
    <mergeCell ref="AX128:AZ128"/>
    <mergeCell ref="AX127:AZ127"/>
    <mergeCell ref="BS126:BU126"/>
    <mergeCell ref="BS128:BU128"/>
    <mergeCell ref="BY127:CA127"/>
    <mergeCell ref="BD135:BF135"/>
    <mergeCell ref="BD136:BF136"/>
    <mergeCell ref="AO106:AQ106"/>
    <mergeCell ref="AL106:AN106"/>
    <mergeCell ref="AD106:AK106"/>
    <mergeCell ref="AL112:AN112"/>
    <mergeCell ref="AL110:AN110"/>
    <mergeCell ref="BJ124:BL124"/>
    <mergeCell ref="BJ122:BL122"/>
    <mergeCell ref="BP117:BR117"/>
    <mergeCell ref="BP114:BR114"/>
    <mergeCell ref="BM122:BO122"/>
    <mergeCell ref="AL122:AN122"/>
    <mergeCell ref="AD127:AK127"/>
    <mergeCell ref="AU127:AW127"/>
    <mergeCell ref="AO113:AQ113"/>
    <mergeCell ref="BM126:BO126"/>
    <mergeCell ref="BP126:BR126"/>
    <mergeCell ref="AU126:AW126"/>
    <mergeCell ref="BS123:BU123"/>
    <mergeCell ref="BS124:BU124"/>
    <mergeCell ref="BP125:BR125"/>
    <mergeCell ref="BM124:BO124"/>
    <mergeCell ref="BG123:BI123"/>
    <mergeCell ref="BM106:BO106"/>
    <mergeCell ref="BG109:BI109"/>
    <mergeCell ref="BJ109:BL109"/>
    <mergeCell ref="BP110:BR110"/>
    <mergeCell ref="BS110:BU110"/>
    <mergeCell ref="BM110:BO110"/>
    <mergeCell ref="BS125:BU125"/>
    <mergeCell ref="BS122:BU122"/>
    <mergeCell ref="BP122:BR122"/>
    <mergeCell ref="BM111:BO111"/>
    <mergeCell ref="BP119:BU119"/>
    <mergeCell ref="BP113:BR113"/>
    <mergeCell ref="BJ116:BL116"/>
    <mergeCell ref="BM116:BO116"/>
    <mergeCell ref="BM117:BO117"/>
    <mergeCell ref="BG125:BI125"/>
    <mergeCell ref="BG122:BI122"/>
    <mergeCell ref="BJ106:BL106"/>
    <mergeCell ref="BG116:BI116"/>
    <mergeCell ref="BJ123:BL123"/>
    <mergeCell ref="BP124:BR124"/>
    <mergeCell ref="BS117:BU117"/>
    <mergeCell ref="BJ117:BL117"/>
    <mergeCell ref="BM114:BO114"/>
    <mergeCell ref="BP106:BR106"/>
    <mergeCell ref="BG117:BI117"/>
    <mergeCell ref="BS108:BU108"/>
    <mergeCell ref="BP123:BR123"/>
    <mergeCell ref="BM123:BO123"/>
    <mergeCell ref="BJ125:BL125"/>
    <mergeCell ref="BP76:BR76"/>
    <mergeCell ref="BP75:BR75"/>
    <mergeCell ref="BP78:BR78"/>
    <mergeCell ref="BD90:BF90"/>
    <mergeCell ref="BD101:BF101"/>
    <mergeCell ref="BG97:BI97"/>
    <mergeCell ref="BG98:BI98"/>
    <mergeCell ref="BM98:BO98"/>
    <mergeCell ref="BG88:BI88"/>
    <mergeCell ref="BM86:BO86"/>
    <mergeCell ref="BM78:BO78"/>
    <mergeCell ref="BM90:BO90"/>
    <mergeCell ref="BD84:BF84"/>
    <mergeCell ref="BJ105:BL105"/>
    <mergeCell ref="BG85:BI85"/>
    <mergeCell ref="BJ85:BL85"/>
    <mergeCell ref="BJ90:BL90"/>
    <mergeCell ref="BJ101:BL101"/>
    <mergeCell ref="BJ102:BL102"/>
    <mergeCell ref="BM96:BO96"/>
    <mergeCell ref="BM97:BO97"/>
    <mergeCell ref="BG99:BI99"/>
    <mergeCell ref="BG100:BI100"/>
    <mergeCell ref="BM102:BO102"/>
    <mergeCell ref="BG90:BI90"/>
    <mergeCell ref="BD88:BF88"/>
    <mergeCell ref="BD86:BF86"/>
    <mergeCell ref="BJ87:BL87"/>
    <mergeCell ref="BM87:BO87"/>
    <mergeCell ref="BG101:BI101"/>
    <mergeCell ref="BJ103:BL103"/>
    <mergeCell ref="BM104:BO104"/>
    <mergeCell ref="AX63:AZ63"/>
    <mergeCell ref="AX67:AZ67"/>
    <mergeCell ref="AX61:AZ61"/>
    <mergeCell ref="BA54:BC54"/>
    <mergeCell ref="BD54:BF54"/>
    <mergeCell ref="BD57:BF57"/>
    <mergeCell ref="BD59:BF59"/>
    <mergeCell ref="BP103:BR103"/>
    <mergeCell ref="BJ77:BL77"/>
    <mergeCell ref="BM105:BO105"/>
    <mergeCell ref="BJ78:BL78"/>
    <mergeCell ref="BM80:BO80"/>
    <mergeCell ref="BD92:BF92"/>
    <mergeCell ref="BD93:BF93"/>
    <mergeCell ref="BD94:BF94"/>
    <mergeCell ref="BM77:BO77"/>
    <mergeCell ref="BG76:BI76"/>
    <mergeCell ref="BG73:BI73"/>
    <mergeCell ref="BD74:BF74"/>
    <mergeCell ref="BM76:BO76"/>
    <mergeCell ref="BG75:BI75"/>
    <mergeCell ref="BG95:BI95"/>
    <mergeCell ref="BG96:BI96"/>
    <mergeCell ref="BG102:BI102"/>
    <mergeCell ref="BD96:BF96"/>
    <mergeCell ref="BJ104:BL104"/>
    <mergeCell ref="BG104:BI104"/>
    <mergeCell ref="BP105:BR105"/>
    <mergeCell ref="BG86:BI86"/>
    <mergeCell ref="BJ86:BL86"/>
    <mergeCell ref="BP104:BR104"/>
    <mergeCell ref="BM103:BO103"/>
    <mergeCell ref="AX60:AZ60"/>
    <mergeCell ref="AX50:AZ50"/>
    <mergeCell ref="AX32:AZ32"/>
    <mergeCell ref="AX59:AZ59"/>
    <mergeCell ref="AX56:AZ56"/>
    <mergeCell ref="BP55:BR55"/>
    <mergeCell ref="BM36:BO36"/>
    <mergeCell ref="AO54:AQ54"/>
    <mergeCell ref="AU61:AW61"/>
    <mergeCell ref="AO60:AQ60"/>
    <mergeCell ref="BD68:BF68"/>
    <mergeCell ref="AO73:AQ73"/>
    <mergeCell ref="E71:AC71"/>
    <mergeCell ref="E70:AC70"/>
    <mergeCell ref="AO71:AQ71"/>
    <mergeCell ref="BA52:BC52"/>
    <mergeCell ref="AU62:AW62"/>
    <mergeCell ref="AX54:AZ54"/>
    <mergeCell ref="AO68:AQ68"/>
    <mergeCell ref="AU68:AW68"/>
    <mergeCell ref="BD72:BF72"/>
    <mergeCell ref="AO52:AQ52"/>
    <mergeCell ref="AR63:AT63"/>
    <mergeCell ref="AR66:AT66"/>
    <mergeCell ref="BD63:BF63"/>
    <mergeCell ref="AU56:AW56"/>
    <mergeCell ref="AX66:AZ66"/>
    <mergeCell ref="AU72:AW72"/>
    <mergeCell ref="BA67:BC67"/>
    <mergeCell ref="BD66:BF66"/>
    <mergeCell ref="AX55:AZ55"/>
    <mergeCell ref="AU55:AW55"/>
    <mergeCell ref="BG65:BI65"/>
    <mergeCell ref="BS54:BU54"/>
    <mergeCell ref="BS56:BU56"/>
    <mergeCell ref="BM56:BO56"/>
    <mergeCell ref="BJ55:BL55"/>
    <mergeCell ref="BD52:BF52"/>
    <mergeCell ref="BD55:BF55"/>
    <mergeCell ref="BG60:BI60"/>
    <mergeCell ref="BG54:BI54"/>
    <mergeCell ref="BG55:BI55"/>
    <mergeCell ref="BD51:BF51"/>
    <mergeCell ref="BA53:BC53"/>
    <mergeCell ref="BG53:BI53"/>
    <mergeCell ref="BG52:BI52"/>
    <mergeCell ref="BJ56:BL56"/>
    <mergeCell ref="BP51:BU51"/>
    <mergeCell ref="BG64:BI64"/>
    <mergeCell ref="BA18:BD18"/>
    <mergeCell ref="BG17:BH17"/>
    <mergeCell ref="BK15:BL15"/>
    <mergeCell ref="BK14:BL14"/>
    <mergeCell ref="BJ29:BL29"/>
    <mergeCell ref="G22:U22"/>
    <mergeCell ref="Y20:AS20"/>
    <mergeCell ref="Y21:AS21"/>
    <mergeCell ref="BA11:BA13"/>
    <mergeCell ref="BE13:BF13"/>
    <mergeCell ref="BK13:BL13"/>
    <mergeCell ref="BI10:BL12"/>
    <mergeCell ref="AL26:AN29"/>
    <mergeCell ref="BP29:BR29"/>
    <mergeCell ref="AU28:AW29"/>
    <mergeCell ref="W11:W13"/>
    <mergeCell ref="BV29:BX29"/>
    <mergeCell ref="BS28:BU28"/>
    <mergeCell ref="BD29:BF29"/>
    <mergeCell ref="BS29:BU29"/>
    <mergeCell ref="BM29:BO29"/>
    <mergeCell ref="BJ28:BL28"/>
    <mergeCell ref="BG28:BI28"/>
    <mergeCell ref="AX28:AZ29"/>
    <mergeCell ref="E25:AC29"/>
    <mergeCell ref="E38:AC38"/>
    <mergeCell ref="E33:AC33"/>
    <mergeCell ref="BG18:BH18"/>
    <mergeCell ref="E30:AC30"/>
    <mergeCell ref="BD25:CA26"/>
    <mergeCell ref="BP28:BR28"/>
    <mergeCell ref="BJ33:BL33"/>
    <mergeCell ref="AD25:AK29"/>
    <mergeCell ref="BM28:BO28"/>
    <mergeCell ref="BJ27:BO27"/>
    <mergeCell ref="AR26:BC26"/>
    <mergeCell ref="BA28:BC29"/>
    <mergeCell ref="E35:AC35"/>
    <mergeCell ref="BV32:CA32"/>
    <mergeCell ref="AO33:AQ33"/>
    <mergeCell ref="AR33:AT33"/>
    <mergeCell ref="AL32:AN32"/>
    <mergeCell ref="BY29:CA29"/>
    <mergeCell ref="AX33:AZ33"/>
    <mergeCell ref="AX35:AZ35"/>
    <mergeCell ref="BD37:BF37"/>
    <mergeCell ref="BG29:BI29"/>
    <mergeCell ref="BP32:BU32"/>
    <mergeCell ref="AU27:BC27"/>
    <mergeCell ref="BD28:BF28"/>
    <mergeCell ref="AR27:AT29"/>
    <mergeCell ref="F23:BP23"/>
    <mergeCell ref="BK18:BL18"/>
    <mergeCell ref="BM18:BN18"/>
    <mergeCell ref="BO18:BP18"/>
    <mergeCell ref="AW21:BH21"/>
    <mergeCell ref="BG39:BI39"/>
    <mergeCell ref="E31:CA31"/>
    <mergeCell ref="AR32:AT32"/>
    <mergeCell ref="BP33:BR33"/>
    <mergeCell ref="BM33:BO33"/>
    <mergeCell ref="AX37:AZ37"/>
    <mergeCell ref="BJ32:BL32"/>
    <mergeCell ref="BA32:BC32"/>
    <mergeCell ref="BG32:BI32"/>
    <mergeCell ref="BA38:BC38"/>
    <mergeCell ref="AU38:AW38"/>
    <mergeCell ref="AL38:AN38"/>
    <mergeCell ref="BJ35:BL35"/>
    <mergeCell ref="BM37:BO37"/>
    <mergeCell ref="BD38:BF38"/>
    <mergeCell ref="AL37:AN37"/>
    <mergeCell ref="AR38:AT38"/>
    <mergeCell ref="AO38:AQ38"/>
    <mergeCell ref="BM38:BO38"/>
    <mergeCell ref="BG38:BI38"/>
    <mergeCell ref="BG36:BI36"/>
    <mergeCell ref="AU32:AW32"/>
    <mergeCell ref="BM32:BO32"/>
    <mergeCell ref="BM35:BO35"/>
    <mergeCell ref="BG33:BI33"/>
    <mergeCell ref="BG35:BI35"/>
    <mergeCell ref="AU36:AW36"/>
    <mergeCell ref="BY38:CA38"/>
    <mergeCell ref="BY39:CA39"/>
    <mergeCell ref="AO37:AQ37"/>
    <mergeCell ref="AL35:AN35"/>
    <mergeCell ref="AO35:AQ35"/>
    <mergeCell ref="BA74:BC74"/>
    <mergeCell ref="BG72:BI72"/>
    <mergeCell ref="BA57:BC57"/>
    <mergeCell ref="BM67:BO67"/>
    <mergeCell ref="BM73:BO73"/>
    <mergeCell ref="BM75:BO75"/>
    <mergeCell ref="AO26:AQ29"/>
    <mergeCell ref="BA37:BC37"/>
    <mergeCell ref="BA36:BC36"/>
    <mergeCell ref="BA33:BC33"/>
    <mergeCell ref="BJ36:BL36"/>
    <mergeCell ref="AR36:AT36"/>
    <mergeCell ref="BD32:BF32"/>
    <mergeCell ref="BD36:BF36"/>
    <mergeCell ref="BD35:BF35"/>
    <mergeCell ref="AU35:AW35"/>
    <mergeCell ref="AX41:AZ41"/>
    <mergeCell ref="AX36:AZ36"/>
    <mergeCell ref="AX40:AZ40"/>
    <mergeCell ref="BA40:BC40"/>
    <mergeCell ref="BD39:BF39"/>
    <mergeCell ref="AR41:AT41"/>
    <mergeCell ref="AX38:AZ38"/>
    <mergeCell ref="BA39:BC39"/>
    <mergeCell ref="AR40:AT40"/>
    <mergeCell ref="BD40:BF40"/>
    <mergeCell ref="BA35:BC35"/>
    <mergeCell ref="AU40:AW40"/>
    <mergeCell ref="AX39:AZ39"/>
    <mergeCell ref="BA41:BC41"/>
    <mergeCell ref="BD41:BF41"/>
    <mergeCell ref="AU39:AW39"/>
    <mergeCell ref="BM69:BO69"/>
    <mergeCell ref="BM70:BO70"/>
    <mergeCell ref="AU57:AW57"/>
    <mergeCell ref="AU59:AW59"/>
    <mergeCell ref="BP67:BR67"/>
    <mergeCell ref="BS64:BU64"/>
    <mergeCell ref="BP64:BR64"/>
    <mergeCell ref="AU73:AW73"/>
    <mergeCell ref="BG77:BI77"/>
    <mergeCell ref="BG71:BI71"/>
    <mergeCell ref="BG74:BI74"/>
    <mergeCell ref="BD71:BF71"/>
    <mergeCell ref="BD76:BF76"/>
    <mergeCell ref="BG59:BI59"/>
    <mergeCell ref="BA59:BC59"/>
    <mergeCell ref="BJ61:BL61"/>
    <mergeCell ref="BM61:BO61"/>
    <mergeCell ref="BD61:BF61"/>
    <mergeCell ref="BA62:BC62"/>
    <mergeCell ref="BD62:BF62"/>
    <mergeCell ref="BM63:BO63"/>
    <mergeCell ref="BA60:BC60"/>
    <mergeCell ref="BA61:BC61"/>
    <mergeCell ref="BM60:BO60"/>
    <mergeCell ref="BM62:BO62"/>
    <mergeCell ref="BG61:BI61"/>
    <mergeCell ref="BG66:BI66"/>
    <mergeCell ref="BM66:BO66"/>
    <mergeCell ref="BJ69:BL69"/>
    <mergeCell ref="BJ67:BL67"/>
    <mergeCell ref="BD70:BF70"/>
    <mergeCell ref="BA69:BC69"/>
    <mergeCell ref="E86:AB86"/>
    <mergeCell ref="E88:AC88"/>
    <mergeCell ref="AU82:AW82"/>
    <mergeCell ref="AU60:AW60"/>
    <mergeCell ref="BD64:BF64"/>
    <mergeCell ref="BG63:BI63"/>
    <mergeCell ref="BG67:BI67"/>
    <mergeCell ref="BD67:BF67"/>
    <mergeCell ref="AU64:AW64"/>
    <mergeCell ref="AO66:AQ66"/>
    <mergeCell ref="BA66:BC66"/>
    <mergeCell ref="AU67:AW67"/>
    <mergeCell ref="AX84:AZ84"/>
    <mergeCell ref="AX86:AZ86"/>
    <mergeCell ref="AX88:AZ88"/>
    <mergeCell ref="AX75:AZ75"/>
    <mergeCell ref="BD85:BF85"/>
    <mergeCell ref="AU86:AW86"/>
    <mergeCell ref="AL78:AN78"/>
    <mergeCell ref="AO85:AQ85"/>
    <mergeCell ref="AO86:AQ86"/>
    <mergeCell ref="AO80:AQ80"/>
    <mergeCell ref="E87:AC87"/>
    <mergeCell ref="E81:AC81"/>
    <mergeCell ref="AL81:AN81"/>
    <mergeCell ref="AO81:AQ81"/>
    <mergeCell ref="AR81:AT81"/>
    <mergeCell ref="BA77:BC77"/>
    <mergeCell ref="BD77:BF77"/>
    <mergeCell ref="BD60:BF60"/>
    <mergeCell ref="AX76:AZ76"/>
    <mergeCell ref="BA73:BC73"/>
    <mergeCell ref="E32:AC32"/>
    <mergeCell ref="AU51:AW51"/>
    <mergeCell ref="AO70:AQ70"/>
    <mergeCell ref="E39:AC39"/>
    <mergeCell ref="AL41:AN41"/>
    <mergeCell ref="AO41:AQ41"/>
    <mergeCell ref="AL75:AN75"/>
    <mergeCell ref="AO75:AQ75"/>
    <mergeCell ref="AX42:AZ42"/>
    <mergeCell ref="AL65:AN65"/>
    <mergeCell ref="AO65:AQ65"/>
    <mergeCell ref="AR65:AT65"/>
    <mergeCell ref="AU65:AW65"/>
    <mergeCell ref="AL40:AN40"/>
    <mergeCell ref="AO40:AQ40"/>
    <mergeCell ref="AU63:AW63"/>
    <mergeCell ref="AR64:AT64"/>
    <mergeCell ref="AR67:AT67"/>
    <mergeCell ref="AL70:AN70"/>
    <mergeCell ref="AX71:AZ71"/>
    <mergeCell ref="E72:AC72"/>
    <mergeCell ref="AU74:AW74"/>
    <mergeCell ref="AX74:AZ74"/>
    <mergeCell ref="AL74:AN74"/>
    <mergeCell ref="AO67:AQ67"/>
    <mergeCell ref="AO32:AQ32"/>
    <mergeCell ref="AU33:AW33"/>
    <mergeCell ref="AL33:AN33"/>
    <mergeCell ref="E48:AC48"/>
    <mergeCell ref="E41:AC41"/>
    <mergeCell ref="E45:AC45"/>
    <mergeCell ref="AR53:AT53"/>
    <mergeCell ref="AD88:AK88"/>
    <mergeCell ref="E69:AC69"/>
    <mergeCell ref="AO72:AQ72"/>
    <mergeCell ref="AR73:AT73"/>
    <mergeCell ref="AX70:AZ70"/>
    <mergeCell ref="AX72:AZ72"/>
    <mergeCell ref="AR37:AT37"/>
    <mergeCell ref="AU41:AW41"/>
    <mergeCell ref="AU37:AW37"/>
    <mergeCell ref="E60:AC60"/>
    <mergeCell ref="AL60:AN60"/>
    <mergeCell ref="E59:AC59"/>
    <mergeCell ref="AL77:AN77"/>
    <mergeCell ref="E51:AC51"/>
    <mergeCell ref="E52:AC52"/>
    <mergeCell ref="E80:AC80"/>
    <mergeCell ref="E84:AC84"/>
    <mergeCell ref="E76:AC76"/>
    <mergeCell ref="AO76:AQ76"/>
    <mergeCell ref="AL68:AN68"/>
    <mergeCell ref="AL71:AN71"/>
    <mergeCell ref="AO57:AQ57"/>
    <mergeCell ref="AO55:AQ55"/>
    <mergeCell ref="E42:AC42"/>
    <mergeCell ref="E73:AC73"/>
    <mergeCell ref="AR54:AT54"/>
    <mergeCell ref="E74:AC74"/>
    <mergeCell ref="AL66:AN66"/>
    <mergeCell ref="AO78:AQ78"/>
    <mergeCell ref="AL80:AN80"/>
    <mergeCell ref="AU77:AW77"/>
    <mergeCell ref="AX77:AZ77"/>
    <mergeCell ref="AO88:AQ88"/>
    <mergeCell ref="AR88:AT88"/>
    <mergeCell ref="AR90:AT90"/>
    <mergeCell ref="E62:AC62"/>
    <mergeCell ref="E64:AC64"/>
    <mergeCell ref="E66:AC66"/>
    <mergeCell ref="AU66:AW66"/>
    <mergeCell ref="BA72:BC72"/>
    <mergeCell ref="AX69:AZ69"/>
    <mergeCell ref="AL73:AN73"/>
    <mergeCell ref="AO74:AQ74"/>
    <mergeCell ref="BA64:BC64"/>
    <mergeCell ref="AX62:AZ62"/>
    <mergeCell ref="AL88:AN88"/>
    <mergeCell ref="BA76:BC76"/>
    <mergeCell ref="AL85:AN85"/>
    <mergeCell ref="AL84:AN84"/>
    <mergeCell ref="AO84:AQ84"/>
    <mergeCell ref="BA71:BC71"/>
    <mergeCell ref="AX68:AZ68"/>
    <mergeCell ref="AR68:AT68"/>
    <mergeCell ref="BA68:BC68"/>
    <mergeCell ref="BA63:BC63"/>
    <mergeCell ref="E83:AC83"/>
    <mergeCell ref="AU76:AW76"/>
    <mergeCell ref="AU75:AW75"/>
    <mergeCell ref="BA75:BC75"/>
    <mergeCell ref="AR75:AT75"/>
    <mergeCell ref="AX78:AZ78"/>
    <mergeCell ref="AU78:AW78"/>
    <mergeCell ref="BA80:BC80"/>
    <mergeCell ref="AL86:AN86"/>
    <mergeCell ref="BP128:BR128"/>
    <mergeCell ref="BM128:BO128"/>
    <mergeCell ref="BJ126:BL126"/>
    <mergeCell ref="BJ128:BL128"/>
    <mergeCell ref="BJ127:BL127"/>
    <mergeCell ref="BA127:BC127"/>
    <mergeCell ref="BP127:BR127"/>
    <mergeCell ref="BG128:BI128"/>
    <mergeCell ref="BD128:BF128"/>
    <mergeCell ref="BA126:BC126"/>
    <mergeCell ref="BM125:BO125"/>
    <mergeCell ref="BM127:BO127"/>
    <mergeCell ref="BG127:BI127"/>
    <mergeCell ref="BD127:BF127"/>
    <mergeCell ref="BD125:BF125"/>
    <mergeCell ref="AX123:AZ123"/>
    <mergeCell ref="E82:AC82"/>
    <mergeCell ref="AR92:AT92"/>
    <mergeCell ref="E127:AC127"/>
    <mergeCell ref="E126:AC126"/>
    <mergeCell ref="AL126:AN126"/>
    <mergeCell ref="AD122:AK122"/>
    <mergeCell ref="E124:AC124"/>
    <mergeCell ref="E123:AC123"/>
    <mergeCell ref="AU125:AW125"/>
    <mergeCell ref="E104:AC104"/>
    <mergeCell ref="AL105:AN105"/>
    <mergeCell ref="AO105:AQ105"/>
    <mergeCell ref="AD126:AK126"/>
    <mergeCell ref="AD125:AK125"/>
    <mergeCell ref="AL124:AN124"/>
    <mergeCell ref="AD123:AK123"/>
    <mergeCell ref="BA128:BC128"/>
    <mergeCell ref="BD126:BF126"/>
    <mergeCell ref="BG126:BI126"/>
    <mergeCell ref="AR80:AT80"/>
    <mergeCell ref="AD124:AK124"/>
    <mergeCell ref="AU98:AW98"/>
    <mergeCell ref="AU99:AW99"/>
    <mergeCell ref="AR116:AT116"/>
    <mergeCell ref="AL118:AN119"/>
    <mergeCell ref="AO118:AQ119"/>
    <mergeCell ref="AR118:AT119"/>
    <mergeCell ref="AU118:AW119"/>
    <mergeCell ref="AL120:AN121"/>
    <mergeCell ref="AR123:AT123"/>
    <mergeCell ref="AD116:AK116"/>
    <mergeCell ref="AR106:AT106"/>
    <mergeCell ref="AR109:AT109"/>
    <mergeCell ref="BA91:BC91"/>
    <mergeCell ref="BD91:BF91"/>
    <mergeCell ref="BD102:BF102"/>
    <mergeCell ref="BG105:BI105"/>
    <mergeCell ref="BA90:BC90"/>
    <mergeCell ref="AR93:AT93"/>
    <mergeCell ref="AR94:AT94"/>
    <mergeCell ref="AR95:AT95"/>
    <mergeCell ref="BG87:BI87"/>
    <mergeCell ref="BA98:BC98"/>
    <mergeCell ref="AR128:AT128"/>
    <mergeCell ref="BA96:BC96"/>
    <mergeCell ref="BD103:BF103"/>
    <mergeCell ref="AL125:AN125"/>
    <mergeCell ref="AO125:AQ125"/>
    <mergeCell ref="BP95:BR95"/>
    <mergeCell ref="BP86:BR86"/>
    <mergeCell ref="AX83:AZ83"/>
    <mergeCell ref="AR83:AT83"/>
    <mergeCell ref="AU83:AW83"/>
    <mergeCell ref="AU84:AW84"/>
    <mergeCell ref="BJ83:BL83"/>
    <mergeCell ref="BP83:BR83"/>
    <mergeCell ref="AX90:AZ90"/>
    <mergeCell ref="AX95:AZ95"/>
    <mergeCell ref="AX93:AZ93"/>
    <mergeCell ref="BD83:BF83"/>
    <mergeCell ref="BJ82:BL82"/>
    <mergeCell ref="BM82:BO82"/>
    <mergeCell ref="BD95:BF95"/>
    <mergeCell ref="AU91:AW91"/>
    <mergeCell ref="AU92:AW92"/>
    <mergeCell ref="AU93:AW93"/>
    <mergeCell ref="AX92:AZ92"/>
    <mergeCell ref="BA92:BC92"/>
    <mergeCell ref="BA86:BC86"/>
    <mergeCell ref="AU90:AW90"/>
    <mergeCell ref="BP90:BR90"/>
    <mergeCell ref="BP82:BR82"/>
    <mergeCell ref="BA87:BC87"/>
    <mergeCell ref="AO127:AQ127"/>
    <mergeCell ref="AX110:AZ110"/>
    <mergeCell ref="AU108:AW108"/>
    <mergeCell ref="AX108:AZ108"/>
    <mergeCell ref="BA108:BC108"/>
    <mergeCell ref="AL116:AN116"/>
    <mergeCell ref="AL113:AN113"/>
    <mergeCell ref="AO109:AQ109"/>
    <mergeCell ref="AX104:AZ104"/>
    <mergeCell ref="AR103:AT103"/>
    <mergeCell ref="AX102:AZ102"/>
    <mergeCell ref="BD104:BF104"/>
    <mergeCell ref="AU104:AW104"/>
    <mergeCell ref="AX126:AZ126"/>
    <mergeCell ref="AU100:AW100"/>
    <mergeCell ref="BD113:BF113"/>
    <mergeCell ref="AO116:AQ116"/>
    <mergeCell ref="AX103:AZ103"/>
    <mergeCell ref="AX109:AZ109"/>
    <mergeCell ref="AR126:AT126"/>
    <mergeCell ref="AL114:AN114"/>
    <mergeCell ref="AO114:AQ114"/>
    <mergeCell ref="AR114:AT114"/>
    <mergeCell ref="BD100:BF100"/>
    <mergeCell ref="BA103:BC103"/>
    <mergeCell ref="BA100:BC100"/>
    <mergeCell ref="AR100:AT100"/>
    <mergeCell ref="AU124:AW124"/>
    <mergeCell ref="BD123:BF123"/>
    <mergeCell ref="BA123:BC123"/>
    <mergeCell ref="AR125:AT125"/>
    <mergeCell ref="AR124:AT124"/>
    <mergeCell ref="D129:AK130"/>
    <mergeCell ref="AX122:AZ122"/>
    <mergeCell ref="BD114:BF114"/>
    <mergeCell ref="AX114:AZ114"/>
    <mergeCell ref="BD117:BF117"/>
    <mergeCell ref="AX113:AZ113"/>
    <mergeCell ref="AX105:AZ105"/>
    <mergeCell ref="BA109:BC109"/>
    <mergeCell ref="BA116:BC116"/>
    <mergeCell ref="AU105:AW105"/>
    <mergeCell ref="BA110:BC110"/>
    <mergeCell ref="BA114:BC114"/>
    <mergeCell ref="AU113:AW113"/>
    <mergeCell ref="AX116:AZ116"/>
    <mergeCell ref="BA113:BC113"/>
    <mergeCell ref="AO124:AQ124"/>
    <mergeCell ref="AO123:AQ123"/>
    <mergeCell ref="AO122:AQ122"/>
    <mergeCell ref="AU114:AW114"/>
    <mergeCell ref="AX106:AZ106"/>
    <mergeCell ref="BA105:BC105"/>
    <mergeCell ref="AU122:AW122"/>
    <mergeCell ref="AR113:AT113"/>
    <mergeCell ref="E116:AC116"/>
    <mergeCell ref="BD105:BF105"/>
    <mergeCell ref="E105:AC105"/>
    <mergeCell ref="AU128:AW128"/>
    <mergeCell ref="E108:AC108"/>
    <mergeCell ref="BA122:BC122"/>
    <mergeCell ref="AU123:AW123"/>
    <mergeCell ref="BD122:BF122"/>
    <mergeCell ref="AO126:AQ126"/>
    <mergeCell ref="BD124:BF124"/>
    <mergeCell ref="BS104:BU104"/>
    <mergeCell ref="D128:AC128"/>
    <mergeCell ref="AU106:AW106"/>
    <mergeCell ref="BA106:BC106"/>
    <mergeCell ref="BD99:BF99"/>
    <mergeCell ref="AX85:AZ85"/>
    <mergeCell ref="AR91:AT91"/>
    <mergeCell ref="E90:AC90"/>
    <mergeCell ref="AX112:AZ112"/>
    <mergeCell ref="BD111:BF111"/>
    <mergeCell ref="AL91:AN91"/>
    <mergeCell ref="AL108:AN108"/>
    <mergeCell ref="AO108:AQ108"/>
    <mergeCell ref="AU102:AW102"/>
    <mergeCell ref="BA99:BC99"/>
    <mergeCell ref="BA94:BC94"/>
    <mergeCell ref="BA95:BC95"/>
    <mergeCell ref="AL104:AN104"/>
    <mergeCell ref="AO104:AQ104"/>
    <mergeCell ref="E102:AC102"/>
    <mergeCell ref="AX111:AZ111"/>
    <mergeCell ref="BA124:BC124"/>
    <mergeCell ref="E91:AC91"/>
    <mergeCell ref="E92:AC92"/>
    <mergeCell ref="E93:AC93"/>
    <mergeCell ref="AL127:AN127"/>
    <mergeCell ref="E100:AC100"/>
    <mergeCell ref="E101:AC101"/>
    <mergeCell ref="AO102:AQ102"/>
    <mergeCell ref="E106:AC106"/>
    <mergeCell ref="BD98:BF98"/>
    <mergeCell ref="BD116:BF116"/>
    <mergeCell ref="E96:AC96"/>
    <mergeCell ref="E97:AC97"/>
    <mergeCell ref="E98:AC98"/>
    <mergeCell ref="E99:AC99"/>
    <mergeCell ref="E109:AC109"/>
    <mergeCell ref="E110:AC110"/>
    <mergeCell ref="E111:AC111"/>
    <mergeCell ref="BA104:BC104"/>
    <mergeCell ref="AR99:AT99"/>
    <mergeCell ref="AR105:AT105"/>
    <mergeCell ref="BD97:BF97"/>
    <mergeCell ref="BG93:BI93"/>
    <mergeCell ref="BA97:BC97"/>
    <mergeCell ref="BA93:BC93"/>
    <mergeCell ref="AX96:AZ96"/>
    <mergeCell ref="AX97:AZ97"/>
    <mergeCell ref="AX98:AZ98"/>
    <mergeCell ref="E103:AC103"/>
    <mergeCell ref="AO94:AQ94"/>
    <mergeCell ref="AO95:AQ95"/>
    <mergeCell ref="AO96:AQ96"/>
    <mergeCell ref="AR96:AT96"/>
    <mergeCell ref="AX101:AZ101"/>
    <mergeCell ref="E94:AC94"/>
    <mergeCell ref="E95:AC95"/>
    <mergeCell ref="AO99:AQ99"/>
    <mergeCell ref="BA101:BC101"/>
    <mergeCell ref="BA102:BC102"/>
    <mergeCell ref="BY74:CA74"/>
    <mergeCell ref="BV71:BX71"/>
    <mergeCell ref="BP116:BR116"/>
    <mergeCell ref="BS116:BU116"/>
    <mergeCell ref="BM74:BO74"/>
    <mergeCell ref="BS88:BU88"/>
    <mergeCell ref="AL111:AN111"/>
    <mergeCell ref="AO111:AQ111"/>
    <mergeCell ref="AR111:AT111"/>
    <mergeCell ref="AO103:AQ103"/>
    <mergeCell ref="AL109:AN109"/>
    <mergeCell ref="BY111:CA111"/>
    <mergeCell ref="AO112:AQ112"/>
    <mergeCell ref="AU112:AW112"/>
    <mergeCell ref="BG113:BI113"/>
    <mergeCell ref="BJ113:BL113"/>
    <mergeCell ref="BP84:BR84"/>
    <mergeCell ref="BV86:BX86"/>
    <mergeCell ref="BV90:BX90"/>
    <mergeCell ref="BY86:CA86"/>
    <mergeCell ref="BV111:BX111"/>
    <mergeCell ref="BD110:BF110"/>
    <mergeCell ref="BG110:BI110"/>
    <mergeCell ref="BJ110:BL110"/>
    <mergeCell ref="BM109:BO109"/>
    <mergeCell ref="BM112:BO112"/>
    <mergeCell ref="BV104:BX104"/>
    <mergeCell ref="BS98:BU98"/>
    <mergeCell ref="BD112:BF112"/>
    <mergeCell ref="BP108:BR108"/>
    <mergeCell ref="BM101:BO101"/>
    <mergeCell ref="BV108:BX108"/>
    <mergeCell ref="BJ72:BL72"/>
    <mergeCell ref="BM71:BO71"/>
    <mergeCell ref="BJ65:BL65"/>
    <mergeCell ref="BM65:BO65"/>
    <mergeCell ref="BP65:BR65"/>
    <mergeCell ref="BS65:BU65"/>
    <mergeCell ref="BV65:BX65"/>
    <mergeCell ref="BV83:BX83"/>
    <mergeCell ref="BS82:BU82"/>
    <mergeCell ref="BS85:BU85"/>
    <mergeCell ref="BG84:BI84"/>
    <mergeCell ref="BV82:BX82"/>
    <mergeCell ref="BG82:BI82"/>
    <mergeCell ref="BJ59:BL59"/>
    <mergeCell ref="BM59:BO59"/>
    <mergeCell ref="BS59:BU59"/>
    <mergeCell ref="BM57:BO57"/>
    <mergeCell ref="BS57:BU57"/>
    <mergeCell ref="BS76:BU76"/>
    <mergeCell ref="BS75:BU75"/>
    <mergeCell ref="BJ71:BL71"/>
    <mergeCell ref="BJ76:BL76"/>
    <mergeCell ref="BJ73:BL73"/>
    <mergeCell ref="BS83:BU83"/>
    <mergeCell ref="BV79:BX79"/>
    <mergeCell ref="BJ84:BL84"/>
    <mergeCell ref="BS66:BU66"/>
    <mergeCell ref="BP66:BR66"/>
    <mergeCell ref="BP72:BR72"/>
    <mergeCell ref="BP68:BR68"/>
    <mergeCell ref="BP74:BR74"/>
    <mergeCell ref="BJ74:BL74"/>
    <mergeCell ref="BP102:BR102"/>
    <mergeCell ref="BM92:BO92"/>
    <mergeCell ref="BM93:BO93"/>
    <mergeCell ref="BD75:BF75"/>
    <mergeCell ref="BM55:BO55"/>
    <mergeCell ref="BG103:BI103"/>
    <mergeCell ref="BG94:BI94"/>
    <mergeCell ref="BV52:CA52"/>
    <mergeCell ref="BY53:CA53"/>
    <mergeCell ref="D49:AC49"/>
    <mergeCell ref="AL53:AN53"/>
    <mergeCell ref="AO49:AQ49"/>
    <mergeCell ref="AR50:AT50"/>
    <mergeCell ref="AL45:AN45"/>
    <mergeCell ref="AO45:AQ45"/>
    <mergeCell ref="E47:AC47"/>
    <mergeCell ref="E50:AC50"/>
    <mergeCell ref="AO46:AQ46"/>
    <mergeCell ref="BV54:BX54"/>
    <mergeCell ref="BY55:CA55"/>
    <mergeCell ref="BV55:BX55"/>
    <mergeCell ref="BY69:CA69"/>
    <mergeCell ref="BP62:BR62"/>
    <mergeCell ref="BS63:BU63"/>
    <mergeCell ref="BS69:BU69"/>
    <mergeCell ref="BY73:CA73"/>
    <mergeCell ref="BS73:BU73"/>
    <mergeCell ref="BY66:CA66"/>
    <mergeCell ref="BV64:BX64"/>
    <mergeCell ref="AX65:AZ65"/>
    <mergeCell ref="AL90:AN90"/>
    <mergeCell ref="BY54:CA54"/>
    <mergeCell ref="E44:AC44"/>
    <mergeCell ref="BA47:BC47"/>
    <mergeCell ref="AL47:AN47"/>
    <mergeCell ref="AO47:AQ47"/>
    <mergeCell ref="AL48:AN48"/>
    <mergeCell ref="BV50:CA50"/>
    <mergeCell ref="AU49:AW49"/>
    <mergeCell ref="AR49:AT49"/>
    <mergeCell ref="AU50:AW50"/>
    <mergeCell ref="BV51:CA51"/>
    <mergeCell ref="AX51:AZ51"/>
    <mergeCell ref="AD51:AQ51"/>
    <mergeCell ref="AF52:AG52"/>
    <mergeCell ref="AD52:AE52"/>
    <mergeCell ref="AX53:AZ53"/>
    <mergeCell ref="AU53:AW53"/>
    <mergeCell ref="AR47:AT47"/>
    <mergeCell ref="AR51:AT51"/>
    <mergeCell ref="BV53:BX53"/>
    <mergeCell ref="AH52:AI52"/>
    <mergeCell ref="AR52:AT52"/>
    <mergeCell ref="AO53:AQ53"/>
    <mergeCell ref="AU52:AW52"/>
    <mergeCell ref="BM53:BO53"/>
    <mergeCell ref="AJ52:AK52"/>
    <mergeCell ref="BM45:BO45"/>
    <mergeCell ref="BP50:BU50"/>
    <mergeCell ref="BA46:BC46"/>
    <mergeCell ref="AX45:AZ45"/>
    <mergeCell ref="BA45:BC45"/>
    <mergeCell ref="BG46:BI46"/>
    <mergeCell ref="BD45:BF45"/>
    <mergeCell ref="BP61:BR61"/>
    <mergeCell ref="BM88:BO88"/>
    <mergeCell ref="BM84:BO84"/>
    <mergeCell ref="AU80:AW80"/>
    <mergeCell ref="AU88:AW88"/>
    <mergeCell ref="AL64:AN64"/>
    <mergeCell ref="AU54:AW54"/>
    <mergeCell ref="AR82:AT82"/>
    <mergeCell ref="BV56:BX56"/>
    <mergeCell ref="BV57:BX57"/>
    <mergeCell ref="BV61:BX61"/>
    <mergeCell ref="BY57:CA57"/>
    <mergeCell ref="BY61:CA61"/>
    <mergeCell ref="BV77:BX77"/>
    <mergeCell ref="BY56:CA56"/>
    <mergeCell ref="AL67:AN67"/>
    <mergeCell ref="BS55:BU55"/>
    <mergeCell ref="BJ57:BL57"/>
    <mergeCell ref="AR56:AT56"/>
    <mergeCell ref="AR57:AT57"/>
    <mergeCell ref="BV78:BX78"/>
    <mergeCell ref="BV75:BX75"/>
    <mergeCell ref="BY72:CA72"/>
    <mergeCell ref="AR85:AT85"/>
    <mergeCell ref="BS86:BU86"/>
    <mergeCell ref="BV59:BX59"/>
    <mergeCell ref="BY59:CA59"/>
    <mergeCell ref="BP59:BR59"/>
    <mergeCell ref="AU85:AW85"/>
    <mergeCell ref="BY70:CA70"/>
    <mergeCell ref="BY84:CA84"/>
    <mergeCell ref="BY80:CA80"/>
    <mergeCell ref="BS103:BU103"/>
    <mergeCell ref="BS78:BU78"/>
    <mergeCell ref="BS84:BU84"/>
    <mergeCell ref="BV92:BX92"/>
    <mergeCell ref="BV93:BX93"/>
    <mergeCell ref="BP99:BR99"/>
    <mergeCell ref="BJ95:BL95"/>
    <mergeCell ref="BJ96:BL96"/>
    <mergeCell ref="BY100:CA100"/>
    <mergeCell ref="BY98:CA98"/>
    <mergeCell ref="BY99:CA99"/>
    <mergeCell ref="BV98:BX98"/>
    <mergeCell ref="AX87:AZ87"/>
    <mergeCell ref="BD87:BF87"/>
    <mergeCell ref="BV76:BX76"/>
    <mergeCell ref="BY60:CA60"/>
    <mergeCell ref="BY77:CA77"/>
    <mergeCell ref="BY63:CA63"/>
    <mergeCell ref="BY62:CA62"/>
    <mergeCell ref="BS60:BU60"/>
    <mergeCell ref="BV60:BX60"/>
    <mergeCell ref="BS62:BU62"/>
    <mergeCell ref="BS67:BU67"/>
    <mergeCell ref="BM64:BO64"/>
    <mergeCell ref="BS77:BU77"/>
    <mergeCell ref="BV67:BX67"/>
    <mergeCell ref="BY71:CA71"/>
    <mergeCell ref="BY65:CA65"/>
    <mergeCell ref="BS71:BU71"/>
    <mergeCell ref="BS70:BU70"/>
    <mergeCell ref="BJ60:BL60"/>
    <mergeCell ref="BS61:BU61"/>
    <mergeCell ref="BY128:CA128"/>
    <mergeCell ref="BV122:BX122"/>
    <mergeCell ref="BV123:BX123"/>
    <mergeCell ref="BV124:BX124"/>
    <mergeCell ref="BV125:BX125"/>
    <mergeCell ref="BV126:BX126"/>
    <mergeCell ref="BV127:BX127"/>
    <mergeCell ref="BY112:CA112"/>
    <mergeCell ref="BY122:CA122"/>
    <mergeCell ref="BV113:BX113"/>
    <mergeCell ref="BV68:BX68"/>
    <mergeCell ref="BY68:CA68"/>
    <mergeCell ref="BV70:BX70"/>
    <mergeCell ref="BV69:BX69"/>
    <mergeCell ref="BV72:BX72"/>
    <mergeCell ref="BV85:BX85"/>
    <mergeCell ref="BY85:CA85"/>
    <mergeCell ref="BY83:CA83"/>
    <mergeCell ref="BV106:BX106"/>
    <mergeCell ref="BV112:BX112"/>
    <mergeCell ref="BY104:CA104"/>
    <mergeCell ref="BY106:CA106"/>
    <mergeCell ref="BY91:CA91"/>
    <mergeCell ref="BY92:CA92"/>
    <mergeCell ref="BV101:BX101"/>
    <mergeCell ref="BV107:BX107"/>
    <mergeCell ref="BY107:CA107"/>
    <mergeCell ref="BY90:CA90"/>
    <mergeCell ref="BY103:CA103"/>
    <mergeCell ref="BV103:BX103"/>
    <mergeCell ref="BV73:BX73"/>
    <mergeCell ref="BY79:CA79"/>
    <mergeCell ref="BV27:CA27"/>
    <mergeCell ref="CA14:CB14"/>
    <mergeCell ref="BY11:BZ12"/>
    <mergeCell ref="BS8:BZ10"/>
    <mergeCell ref="BY16:BZ16"/>
    <mergeCell ref="BW18:BX18"/>
    <mergeCell ref="CA15:CB15"/>
    <mergeCell ref="BQ14:BR14"/>
    <mergeCell ref="BQ15:BR15"/>
    <mergeCell ref="BQ16:BR16"/>
    <mergeCell ref="BE8:BP9"/>
    <mergeCell ref="BW13:BX13"/>
    <mergeCell ref="BI13:BJ13"/>
    <mergeCell ref="BE10:BH12"/>
    <mergeCell ref="BG14:BH14"/>
    <mergeCell ref="BE18:BF18"/>
    <mergeCell ref="BG15:BH15"/>
    <mergeCell ref="BM17:BN17"/>
    <mergeCell ref="BO17:BP17"/>
    <mergeCell ref="BW15:BX15"/>
    <mergeCell ref="BW16:BX16"/>
    <mergeCell ref="BW17:BX17"/>
    <mergeCell ref="BD27:BI27"/>
    <mergeCell ref="BM10:BP12"/>
    <mergeCell ref="BM14:BN14"/>
    <mergeCell ref="BK16:BL16"/>
    <mergeCell ref="BY13:BZ13"/>
    <mergeCell ref="BG16:BH16"/>
    <mergeCell ref="BO14:BP14"/>
    <mergeCell ref="BM15:BN15"/>
    <mergeCell ref="BM13:BN13"/>
    <mergeCell ref="BO15:BP15"/>
    <mergeCell ref="CF8:CF13"/>
    <mergeCell ref="BY88:CA88"/>
    <mergeCell ref="BV80:BX80"/>
    <mergeCell ref="BS137:BU137"/>
    <mergeCell ref="BJ137:BL137"/>
    <mergeCell ref="CE8:CE13"/>
    <mergeCell ref="BS74:BU74"/>
    <mergeCell ref="BM72:BO72"/>
    <mergeCell ref="BP136:BR136"/>
    <mergeCell ref="BS136:BU136"/>
    <mergeCell ref="BU17:BV17"/>
    <mergeCell ref="BU18:BV18"/>
    <mergeCell ref="BQ18:BR18"/>
    <mergeCell ref="BS11:BT12"/>
    <mergeCell ref="BS13:BT13"/>
    <mergeCell ref="BS14:BT14"/>
    <mergeCell ref="BS15:BT15"/>
    <mergeCell ref="BS18:BT18"/>
    <mergeCell ref="BM16:BN16"/>
    <mergeCell ref="BO16:BP16"/>
    <mergeCell ref="BQ8:BR12"/>
    <mergeCell ref="BQ13:BR13"/>
    <mergeCell ref="BV117:BX117"/>
    <mergeCell ref="BV116:BX116"/>
    <mergeCell ref="BY116:CA116"/>
    <mergeCell ref="BY117:CA117"/>
    <mergeCell ref="BS72:BU72"/>
    <mergeCell ref="BV74:BX74"/>
    <mergeCell ref="BY113:CA113"/>
    <mergeCell ref="BS109:BU109"/>
    <mergeCell ref="BY109:CA109"/>
    <mergeCell ref="BS114:BU114"/>
    <mergeCell ref="BG135:BI135"/>
    <mergeCell ref="BG136:BI136"/>
    <mergeCell ref="BY137:CA137"/>
    <mergeCell ref="AL129:BC132"/>
    <mergeCell ref="BD129:BF132"/>
    <mergeCell ref="BG129:BI132"/>
    <mergeCell ref="BJ129:BL132"/>
    <mergeCell ref="BM129:BO132"/>
    <mergeCell ref="BP129:BR132"/>
    <mergeCell ref="BS129:BU132"/>
    <mergeCell ref="BV129:BX132"/>
    <mergeCell ref="BY129:CA132"/>
    <mergeCell ref="D131:AK131"/>
    <mergeCell ref="BG45:BI45"/>
    <mergeCell ref="BJ39:BL39"/>
    <mergeCell ref="BV28:BX28"/>
    <mergeCell ref="BP27:BU27"/>
    <mergeCell ref="BY82:CA82"/>
    <mergeCell ref="BV84:BX84"/>
    <mergeCell ref="BV88:BX88"/>
    <mergeCell ref="BY105:CA105"/>
    <mergeCell ref="BV105:BX105"/>
    <mergeCell ref="BS97:BU97"/>
    <mergeCell ref="AD105:AK105"/>
    <mergeCell ref="BD106:BF106"/>
    <mergeCell ref="BY114:CA114"/>
    <mergeCell ref="BY110:CA110"/>
    <mergeCell ref="BV114:BX114"/>
    <mergeCell ref="BS105:BU105"/>
    <mergeCell ref="BG114:BI114"/>
    <mergeCell ref="AU109:AW109"/>
    <mergeCell ref="AU116:AW116"/>
    <mergeCell ref="E11:E13"/>
    <mergeCell ref="F11:F13"/>
    <mergeCell ref="G11:G13"/>
    <mergeCell ref="H11:H13"/>
    <mergeCell ref="BE6:CC6"/>
    <mergeCell ref="D8:D13"/>
    <mergeCell ref="AZ11:AZ13"/>
    <mergeCell ref="J8:M8"/>
    <mergeCell ref="N8:Q8"/>
    <mergeCell ref="R8:V8"/>
    <mergeCell ref="AY11:AY13"/>
    <mergeCell ref="AU11:AU13"/>
    <mergeCell ref="BD11:BD13"/>
    <mergeCell ref="AW11:AW13"/>
    <mergeCell ref="E8:I8"/>
    <mergeCell ref="I11:I13"/>
    <mergeCell ref="AF11:AF13"/>
    <mergeCell ref="AP11:AP13"/>
    <mergeCell ref="AJ11:AJ13"/>
    <mergeCell ref="AN11:AN13"/>
    <mergeCell ref="Y11:Y13"/>
    <mergeCell ref="AL11:AL13"/>
    <mergeCell ref="CA13:CB13"/>
    <mergeCell ref="X11:X13"/>
    <mergeCell ref="M11:M13"/>
    <mergeCell ref="N11:N13"/>
    <mergeCell ref="O11:O13"/>
    <mergeCell ref="Q11:Q13"/>
    <mergeCell ref="AS11:AS13"/>
    <mergeCell ref="AG11:AG13"/>
    <mergeCell ref="AX11:AX13"/>
    <mergeCell ref="V11:V13"/>
    <mergeCell ref="AR8:AV8"/>
    <mergeCell ref="AN8:AQ8"/>
    <mergeCell ref="AA8:AD8"/>
    <mergeCell ref="AC11:AC13"/>
    <mergeCell ref="W8:Z8"/>
    <mergeCell ref="AB11:AB13"/>
    <mergeCell ref="AA11:AA13"/>
    <mergeCell ref="AM11:AM13"/>
    <mergeCell ref="L11:L13"/>
    <mergeCell ref="BK17:BL17"/>
    <mergeCell ref="BI14:BJ14"/>
    <mergeCell ref="BI15:BJ15"/>
    <mergeCell ref="BI16:BJ16"/>
    <mergeCell ref="BE15:BF15"/>
    <mergeCell ref="BE16:BF16"/>
    <mergeCell ref="BE14:BF14"/>
    <mergeCell ref="T11:T13"/>
    <mergeCell ref="Z11:Z13"/>
    <mergeCell ref="S11:S13"/>
    <mergeCell ref="P11:P13"/>
    <mergeCell ref="AE11:AE13"/>
    <mergeCell ref="AT11:AT13"/>
    <mergeCell ref="CD8:CD12"/>
    <mergeCell ref="AK11:AK13"/>
    <mergeCell ref="AQ11:AQ13"/>
    <mergeCell ref="BA8:BD8"/>
    <mergeCell ref="BB11:BB13"/>
    <mergeCell ref="AW8:AZ8"/>
    <mergeCell ref="AI11:AI13"/>
    <mergeCell ref="AE8:AH8"/>
    <mergeCell ref="AI8:AM8"/>
    <mergeCell ref="AO11:AO13"/>
    <mergeCell ref="AH11:AH13"/>
    <mergeCell ref="BC11:BC13"/>
    <mergeCell ref="AD11:AD13"/>
    <mergeCell ref="AV11:AV13"/>
    <mergeCell ref="G20:U20"/>
    <mergeCell ref="G21:U21"/>
    <mergeCell ref="BQ17:BR17"/>
    <mergeCell ref="CC8:CC12"/>
    <mergeCell ref="BU13:BV13"/>
    <mergeCell ref="BU14:BV14"/>
    <mergeCell ref="BU15:BV15"/>
    <mergeCell ref="BY17:BZ17"/>
    <mergeCell ref="BW14:BX14"/>
    <mergeCell ref="BU16:BV16"/>
    <mergeCell ref="CA16:CB16"/>
    <mergeCell ref="CA17:CB17"/>
    <mergeCell ref="BU11:BV12"/>
    <mergeCell ref="AW20:BH20"/>
    <mergeCell ref="J11:J13"/>
    <mergeCell ref="U11:U13"/>
    <mergeCell ref="R11:R13"/>
    <mergeCell ref="AR11:AR13"/>
    <mergeCell ref="K11:K13"/>
    <mergeCell ref="BI17:BJ17"/>
    <mergeCell ref="BS17:BT17"/>
    <mergeCell ref="BY14:BZ14"/>
    <mergeCell ref="BY15:BZ15"/>
    <mergeCell ref="BS16:BT16"/>
    <mergeCell ref="BO13:BP13"/>
    <mergeCell ref="BG13:BH13"/>
    <mergeCell ref="BE17:BF17"/>
    <mergeCell ref="E46:AC46"/>
    <mergeCell ref="AL46:AN46"/>
    <mergeCell ref="BW11:BX12"/>
    <mergeCell ref="BY76:CA76"/>
    <mergeCell ref="BY78:CA78"/>
    <mergeCell ref="BG41:BI41"/>
    <mergeCell ref="CA18:CB18"/>
    <mergeCell ref="BI18:BJ18"/>
    <mergeCell ref="BY75:CA75"/>
    <mergeCell ref="BY18:BZ18"/>
    <mergeCell ref="BY67:CA67"/>
    <mergeCell ref="BY64:CA64"/>
    <mergeCell ref="CA8:CB12"/>
    <mergeCell ref="BS43:BU43"/>
    <mergeCell ref="BV43:BX43"/>
    <mergeCell ref="BY43:CA43"/>
    <mergeCell ref="BY28:CA28"/>
    <mergeCell ref="BG70:BI70"/>
    <mergeCell ref="BP60:BR60"/>
    <mergeCell ref="BV63:BX63"/>
    <mergeCell ref="BV62:BX62"/>
    <mergeCell ref="BP77:BR77"/>
    <mergeCell ref="BV66:BX66"/>
    <mergeCell ref="AL137:BC137"/>
    <mergeCell ref="BD119:BI119"/>
    <mergeCell ref="BJ119:BO119"/>
    <mergeCell ref="BY135:CA135"/>
    <mergeCell ref="BJ135:BL135"/>
    <mergeCell ref="BM135:BO135"/>
    <mergeCell ref="BJ136:BL136"/>
    <mergeCell ref="BG48:BI48"/>
    <mergeCell ref="AR110:AT110"/>
    <mergeCell ref="AU110:AW110"/>
    <mergeCell ref="AR104:AT104"/>
    <mergeCell ref="AR108:AT108"/>
    <mergeCell ref="BV94:BX94"/>
    <mergeCell ref="BV95:BX95"/>
    <mergeCell ref="BP92:BR92"/>
    <mergeCell ref="BP93:BR93"/>
    <mergeCell ref="BS92:BU92"/>
    <mergeCell ref="BS93:BU93"/>
    <mergeCell ref="AL95:AN95"/>
    <mergeCell ref="AL96:AN96"/>
    <mergeCell ref="AL97:AN97"/>
    <mergeCell ref="AL98:AN98"/>
    <mergeCell ref="AL99:AN99"/>
    <mergeCell ref="AL100:AN100"/>
    <mergeCell ref="AO100:AQ100"/>
    <mergeCell ref="AU94:AW94"/>
    <mergeCell ref="AU95:AW95"/>
    <mergeCell ref="AU96:AW96"/>
    <mergeCell ref="AU97:AW97"/>
    <mergeCell ref="AO101:AQ101"/>
    <mergeCell ref="BV110:BX110"/>
    <mergeCell ref="BP111:BR111"/>
    <mergeCell ref="Y22:AM22"/>
    <mergeCell ref="E36:AC36"/>
    <mergeCell ref="BV137:BX137"/>
    <mergeCell ref="BV135:BX135"/>
    <mergeCell ref="BV119:CA119"/>
    <mergeCell ref="BD137:BF137"/>
    <mergeCell ref="BV136:BX136"/>
    <mergeCell ref="BY136:CA136"/>
    <mergeCell ref="BP135:BR135"/>
    <mergeCell ref="BS135:BU135"/>
    <mergeCell ref="BM136:BO136"/>
    <mergeCell ref="BP137:BR137"/>
    <mergeCell ref="D133:AK133"/>
    <mergeCell ref="D134:AK134"/>
    <mergeCell ref="D135:AK135"/>
    <mergeCell ref="BM137:BO137"/>
    <mergeCell ref="BG137:BI137"/>
    <mergeCell ref="AU46:AW46"/>
    <mergeCell ref="AX46:AZ46"/>
    <mergeCell ref="BA88:BC88"/>
    <mergeCell ref="BD48:BF48"/>
    <mergeCell ref="AX49:AZ49"/>
    <mergeCell ref="BA48:BC48"/>
    <mergeCell ref="AO91:AQ91"/>
    <mergeCell ref="AO92:AQ92"/>
    <mergeCell ref="AO93:AQ93"/>
    <mergeCell ref="AL101:AN101"/>
    <mergeCell ref="AL102:AN102"/>
    <mergeCell ref="AO97:AQ97"/>
    <mergeCell ref="AO98:AQ98"/>
    <mergeCell ref="AU101:AW101"/>
    <mergeCell ref="AU111:AW111"/>
    <mergeCell ref="BS106:BU106"/>
    <mergeCell ref="BG106:BI106"/>
    <mergeCell ref="BV96:BX96"/>
    <mergeCell ref="AR101:AT101"/>
    <mergeCell ref="BP96:BR96"/>
    <mergeCell ref="BP97:BR97"/>
    <mergeCell ref="BP98:BR98"/>
    <mergeCell ref="BP101:BR101"/>
    <mergeCell ref="BA111:BC111"/>
    <mergeCell ref="BS101:BU101"/>
    <mergeCell ref="BS99:BU99"/>
    <mergeCell ref="AU103:AW103"/>
    <mergeCell ref="BV87:BX87"/>
    <mergeCell ref="BY87:CA87"/>
    <mergeCell ref="BV97:BX97"/>
    <mergeCell ref="BJ99:BL99"/>
    <mergeCell ref="BJ100:BL100"/>
    <mergeCell ref="BS91:BU91"/>
    <mergeCell ref="BV91:BX91"/>
    <mergeCell ref="BG91:BI91"/>
    <mergeCell ref="BJ91:BL91"/>
    <mergeCell ref="BJ97:BL97"/>
    <mergeCell ref="BJ98:BL98"/>
    <mergeCell ref="BM99:BO99"/>
    <mergeCell ref="BM100:BO100"/>
    <mergeCell ref="BJ94:BL94"/>
    <mergeCell ref="BG92:BI92"/>
    <mergeCell ref="BM91:BO91"/>
    <mergeCell ref="BP91:BR91"/>
    <mergeCell ref="BS94:BU94"/>
    <mergeCell ref="BS95:BU95"/>
    <mergeCell ref="BS96:BU96"/>
    <mergeCell ref="BD69:BF69"/>
    <mergeCell ref="BA49:BC49"/>
    <mergeCell ref="BA65:BC65"/>
    <mergeCell ref="BD65:BF65"/>
    <mergeCell ref="E65:AC65"/>
    <mergeCell ref="E68:AC68"/>
    <mergeCell ref="BG78:BI78"/>
    <mergeCell ref="BD73:BF73"/>
    <mergeCell ref="AX73:AZ73"/>
    <mergeCell ref="AR76:AT76"/>
    <mergeCell ref="AR74:AT74"/>
    <mergeCell ref="BA70:BC70"/>
    <mergeCell ref="AU71:AW71"/>
    <mergeCell ref="AL69:AN69"/>
    <mergeCell ref="E75:AC75"/>
    <mergeCell ref="BD79:BF79"/>
    <mergeCell ref="BG79:BI79"/>
    <mergeCell ref="E55:AC55"/>
    <mergeCell ref="AL56:AN56"/>
    <mergeCell ref="AO59:AQ59"/>
    <mergeCell ref="E56:AC56"/>
    <mergeCell ref="AL59:AN59"/>
    <mergeCell ref="E63:AC63"/>
    <mergeCell ref="E67:AC67"/>
    <mergeCell ref="E61:AC61"/>
    <mergeCell ref="E54:AC54"/>
    <mergeCell ref="BD78:BF78"/>
    <mergeCell ref="AU69:AW69"/>
    <mergeCell ref="AO69:AQ69"/>
    <mergeCell ref="AU70:AW70"/>
    <mergeCell ref="BA56:BC56"/>
    <mergeCell ref="BD56:BF56"/>
    <mergeCell ref="AO117:AQ117"/>
    <mergeCell ref="AR117:AT117"/>
    <mergeCell ref="AU117:AW117"/>
    <mergeCell ref="AX117:AZ117"/>
    <mergeCell ref="BA117:BC117"/>
    <mergeCell ref="E40:AC40"/>
    <mergeCell ref="BG40:BI40"/>
    <mergeCell ref="AL42:AN42"/>
    <mergeCell ref="AR102:AT102"/>
    <mergeCell ref="AX99:AZ99"/>
    <mergeCell ref="AX100:AZ100"/>
    <mergeCell ref="BY101:CA101"/>
    <mergeCell ref="BY102:CA102"/>
    <mergeCell ref="BV102:BX102"/>
    <mergeCell ref="BS102:BU102"/>
    <mergeCell ref="BP100:BR100"/>
    <mergeCell ref="BA42:BC42"/>
    <mergeCell ref="BD42:BF42"/>
    <mergeCell ref="BG42:BI42"/>
    <mergeCell ref="BJ42:BL42"/>
    <mergeCell ref="BM42:BO42"/>
    <mergeCell ref="AR97:AT97"/>
    <mergeCell ref="AR98:AT98"/>
    <mergeCell ref="AO42:AQ42"/>
    <mergeCell ref="AR42:AT42"/>
    <mergeCell ref="AU42:AW42"/>
    <mergeCell ref="BM83:BO83"/>
    <mergeCell ref="BV99:BX99"/>
    <mergeCell ref="BP88:BR88"/>
    <mergeCell ref="BS100:BU100"/>
    <mergeCell ref="BS87:BU87"/>
    <mergeCell ref="AX94:AZ94"/>
    <mergeCell ref="BD134:BF134"/>
    <mergeCell ref="BG134:BI134"/>
    <mergeCell ref="BJ134:BL134"/>
    <mergeCell ref="BM134:BO134"/>
    <mergeCell ref="BP134:BR134"/>
    <mergeCell ref="BS134:BU134"/>
    <mergeCell ref="BV134:BX134"/>
    <mergeCell ref="BY134:CA134"/>
    <mergeCell ref="E121:AC121"/>
    <mergeCell ref="AD121:AK121"/>
    <mergeCell ref="AO121:AQ121"/>
    <mergeCell ref="AU121:AW121"/>
    <mergeCell ref="AX121:AZ121"/>
    <mergeCell ref="BA121:BC121"/>
    <mergeCell ref="BD121:BF121"/>
    <mergeCell ref="BG121:BI121"/>
    <mergeCell ref="BJ121:BL121"/>
    <mergeCell ref="BM121:BO121"/>
    <mergeCell ref="BP121:BR121"/>
    <mergeCell ref="BS121:BU121"/>
    <mergeCell ref="BV121:BX121"/>
    <mergeCell ref="BY121:CA121"/>
    <mergeCell ref="E122:AC122"/>
    <mergeCell ref="AL123:AN123"/>
    <mergeCell ref="BG124:BI124"/>
    <mergeCell ref="AX124:AZ124"/>
    <mergeCell ref="E125:AC125"/>
    <mergeCell ref="BV128:BX128"/>
    <mergeCell ref="BY123:CA123"/>
    <mergeCell ref="BY124:CA124"/>
    <mergeCell ref="BY125:CA125"/>
    <mergeCell ref="BY126:CA126"/>
    <mergeCell ref="AL135:BC135"/>
    <mergeCell ref="D136:AK137"/>
    <mergeCell ref="AL136:BC136"/>
    <mergeCell ref="CC136:CC137"/>
    <mergeCell ref="CD136:CD137"/>
    <mergeCell ref="CE136:CE137"/>
    <mergeCell ref="CF136:CF137"/>
    <mergeCell ref="AF140:AI140"/>
    <mergeCell ref="E89:AC89"/>
    <mergeCell ref="AL89:AN89"/>
    <mergeCell ref="AO89:AQ89"/>
    <mergeCell ref="AR89:AT89"/>
    <mergeCell ref="AU89:AW89"/>
    <mergeCell ref="AX89:AZ89"/>
    <mergeCell ref="BA89:BC89"/>
    <mergeCell ref="BD89:BF89"/>
    <mergeCell ref="BG89:BI89"/>
    <mergeCell ref="BJ89:BL89"/>
    <mergeCell ref="BM89:BO89"/>
    <mergeCell ref="BP89:BR89"/>
    <mergeCell ref="BS89:BU89"/>
    <mergeCell ref="BV89:BX89"/>
    <mergeCell ref="BY89:CA89"/>
    <mergeCell ref="D132:AK132"/>
    <mergeCell ref="BD133:BF133"/>
    <mergeCell ref="BG133:BI133"/>
    <mergeCell ref="BJ133:BL133"/>
    <mergeCell ref="BM133:BO133"/>
    <mergeCell ref="BP133:BR133"/>
    <mergeCell ref="BS133:BU133"/>
    <mergeCell ref="BV133:BX133"/>
    <mergeCell ref="BY133:CA133"/>
    <mergeCell ref="E85:AC85"/>
    <mergeCell ref="E78:AC78"/>
    <mergeCell ref="BD82:BF82"/>
    <mergeCell ref="BJ81:BL81"/>
    <mergeCell ref="BM81:BO81"/>
    <mergeCell ref="BP81:BR81"/>
    <mergeCell ref="BS81:BU81"/>
    <mergeCell ref="BP80:BR80"/>
    <mergeCell ref="BD80:BF80"/>
    <mergeCell ref="BG80:BI80"/>
    <mergeCell ref="BJ80:BL80"/>
    <mergeCell ref="E79:AC79"/>
    <mergeCell ref="AL79:AN79"/>
    <mergeCell ref="AO79:AQ79"/>
    <mergeCell ref="AR79:AT79"/>
    <mergeCell ref="AU79:AW79"/>
    <mergeCell ref="AX79:AZ79"/>
    <mergeCell ref="AU81:AW81"/>
    <mergeCell ref="AX81:AZ81"/>
    <mergeCell ref="BA81:BC81"/>
    <mergeCell ref="BP79:BR79"/>
    <mergeCell ref="BS79:BU79"/>
    <mergeCell ref="BM85:BO85"/>
    <mergeCell ref="BP85:BR85"/>
    <mergeCell ref="AL83:AN83"/>
    <mergeCell ref="AO83:AQ83"/>
    <mergeCell ref="BA83:BC83"/>
    <mergeCell ref="BA84:BC84"/>
    <mergeCell ref="BA85:BC85"/>
    <mergeCell ref="BA82:BC82"/>
    <mergeCell ref="BG83:BI83"/>
    <mergeCell ref="AO82:AQ82"/>
    <mergeCell ref="AR84:AT84"/>
    <mergeCell ref="AR78:AT78"/>
    <mergeCell ref="AR86:AT86"/>
    <mergeCell ref="BD81:BF81"/>
    <mergeCell ref="BG81:BI81"/>
    <mergeCell ref="BV81:BX81"/>
    <mergeCell ref="BY81:CA81"/>
    <mergeCell ref="AL87:AN87"/>
    <mergeCell ref="AO87:AQ87"/>
    <mergeCell ref="AR87:AT87"/>
    <mergeCell ref="AU87:AW87"/>
    <mergeCell ref="BY93:CA93"/>
    <mergeCell ref="BV100:BX100"/>
    <mergeCell ref="BY94:CA94"/>
    <mergeCell ref="BY95:CA95"/>
    <mergeCell ref="BY96:CA96"/>
    <mergeCell ref="BY97:CA97"/>
    <mergeCell ref="BJ79:BL79"/>
    <mergeCell ref="BM79:BO79"/>
    <mergeCell ref="AO90:AQ90"/>
    <mergeCell ref="AL82:AN82"/>
    <mergeCell ref="BS90:BU90"/>
    <mergeCell ref="BP87:BR87"/>
    <mergeCell ref="AX91:AZ91"/>
    <mergeCell ref="AX82:AZ82"/>
    <mergeCell ref="AX80:AZ80"/>
    <mergeCell ref="BJ88:BL88"/>
    <mergeCell ref="BM94:BO94"/>
    <mergeCell ref="BM95:BO95"/>
    <mergeCell ref="BJ92:BL92"/>
    <mergeCell ref="BJ93:BL93"/>
    <mergeCell ref="BP94:BR94"/>
    <mergeCell ref="E113:AC113"/>
    <mergeCell ref="BP112:BR112"/>
    <mergeCell ref="BJ111:BL111"/>
    <mergeCell ref="BS111:BU111"/>
    <mergeCell ref="AD114:AK114"/>
    <mergeCell ref="BY108:CA108"/>
    <mergeCell ref="BS113:BU113"/>
    <mergeCell ref="BM113:BO113"/>
    <mergeCell ref="BG111:BI111"/>
    <mergeCell ref="BM108:BO108"/>
    <mergeCell ref="BJ108:BL108"/>
    <mergeCell ref="BP109:BR109"/>
    <mergeCell ref="BV109:BX109"/>
    <mergeCell ref="BS112:BU112"/>
    <mergeCell ref="AD113:AK113"/>
    <mergeCell ref="AR112:AT112"/>
    <mergeCell ref="BA112:BC112"/>
    <mergeCell ref="BD108:BF108"/>
    <mergeCell ref="E107:AC107"/>
    <mergeCell ref="AL107:AN107"/>
    <mergeCell ref="AO107:AQ107"/>
    <mergeCell ref="AR107:AT107"/>
    <mergeCell ref="AU107:AW107"/>
    <mergeCell ref="AX107:AZ107"/>
    <mergeCell ref="BA107:BC107"/>
    <mergeCell ref="BD107:BF107"/>
    <mergeCell ref="BG107:BI107"/>
    <mergeCell ref="BJ107:BL107"/>
    <mergeCell ref="BM107:BO107"/>
    <mergeCell ref="BP107:BR107"/>
    <mergeCell ref="BS107:BU107"/>
    <mergeCell ref="BG112:BI112"/>
    <mergeCell ref="BJ112:BL112"/>
    <mergeCell ref="BG108:BI108"/>
    <mergeCell ref="BD109:BF109"/>
    <mergeCell ref="E120:AC120"/>
    <mergeCell ref="AD120:AK120"/>
    <mergeCell ref="AO120:AQ120"/>
    <mergeCell ref="AU120:AW120"/>
    <mergeCell ref="AX120:AZ120"/>
    <mergeCell ref="BA120:BC120"/>
    <mergeCell ref="BD120:BF120"/>
    <mergeCell ref="BG120:BI120"/>
    <mergeCell ref="BJ120:BL120"/>
    <mergeCell ref="BM120:BO120"/>
    <mergeCell ref="BP120:BR120"/>
    <mergeCell ref="BS120:BU120"/>
    <mergeCell ref="BV120:BX120"/>
    <mergeCell ref="BY120:CA120"/>
    <mergeCell ref="AR120:AT121"/>
    <mergeCell ref="E114:AC114"/>
    <mergeCell ref="BJ114:BL114"/>
    <mergeCell ref="D118:AC119"/>
    <mergeCell ref="AD118:AK119"/>
    <mergeCell ref="AX118:AZ119"/>
    <mergeCell ref="BA118:BC119"/>
    <mergeCell ref="BD118:BF118"/>
    <mergeCell ref="BG118:BI118"/>
    <mergeCell ref="BJ118:BL118"/>
    <mergeCell ref="BM118:BO118"/>
    <mergeCell ref="BP118:BR118"/>
    <mergeCell ref="BS118:BU118"/>
    <mergeCell ref="BV118:BX118"/>
    <mergeCell ref="BY118:CA118"/>
    <mergeCell ref="D117:AC117"/>
    <mergeCell ref="AD117:AK117"/>
    <mergeCell ref="AL117:AN117"/>
  </mergeCells>
  <conditionalFormatting sqref="BM111 BP111 BM109:BX110 BM112:BX112 BS111 BV111">
    <cfRule type="cellIs" dxfId="0" priority="2" stopIfTrue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8" scale="8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60" zoomScaleNormal="60" workbookViewId="0">
      <selection activeCell="X1" sqref="X1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Учебный план</vt:lpstr>
      <vt:lpstr>Пояснительная записка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2016-02-01T12:50:30Z</dcterms:modified>
</cp:coreProperties>
</file>