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Учебный план" sheetId="4" r:id="rId1"/>
    <sheet name="Пояснительная записка" sheetId="5" r:id="rId2"/>
  </sheets>
  <externalReferences>
    <externalReference r:id="rId3"/>
  </externalReferences>
  <definedNames>
    <definedName name="Z_2801361C_76BA_42FD_8F60_61D354DF9AAD_.wvu.PrintArea" localSheetId="0" hidden="1">'Учебный план'!$C$120:$BZ$128</definedName>
    <definedName name="_xlnm.Print_Area" localSheetId="1">'Пояснительная записка'!$A$1:$W$299</definedName>
    <definedName name="_xlnm.Print_Area" localSheetId="0">'Учебный план'!$A$1:$CE$151</definedName>
  </definedNames>
  <calcPr calcId="124519"/>
</workbook>
</file>

<file path=xl/calcChain.xml><?xml version="1.0" encoding="utf-8"?>
<calcChain xmlns="http://schemas.openxmlformats.org/spreadsheetml/2006/main">
  <c r="BP148" i="4"/>
  <c r="BM148"/>
  <c r="BJ148"/>
  <c r="BG148"/>
  <c r="BD148"/>
  <c r="BA148"/>
  <c r="BP147"/>
  <c r="BM147"/>
  <c r="BJ147"/>
  <c r="BG147"/>
  <c r="BD147"/>
  <c r="BA147"/>
  <c r="BP146"/>
  <c r="BM146"/>
  <c r="BJ146"/>
  <c r="BG146"/>
  <c r="BD146"/>
  <c r="BA146"/>
  <c r="BJ138"/>
  <c r="BD138"/>
  <c r="AO138" s="1"/>
  <c r="AO137"/>
  <c r="AO136"/>
  <c r="BP135"/>
  <c r="AO135" s="1"/>
  <c r="AO134"/>
  <c r="AO133"/>
  <c r="AO131"/>
  <c r="AU126"/>
  <c r="AO126"/>
  <c r="AI126"/>
  <c r="AO125"/>
  <c r="AR125" s="1"/>
  <c r="AO124"/>
  <c r="AR124" s="1"/>
  <c r="AO123"/>
  <c r="AR123" s="1"/>
  <c r="AO122"/>
  <c r="AR122" s="1"/>
  <c r="AR121" s="1"/>
  <c r="AR120" s="1"/>
  <c r="BM121"/>
  <c r="BJ121"/>
  <c r="AU121"/>
  <c r="AO121"/>
  <c r="AO120" s="1"/>
  <c r="BM120"/>
  <c r="BJ120"/>
  <c r="BP117"/>
  <c r="AO117"/>
  <c r="AR117" s="1"/>
  <c r="AO116"/>
  <c r="AR116" s="1"/>
  <c r="AO115"/>
  <c r="AR115" s="1"/>
  <c r="AO114"/>
  <c r="AR114" s="1"/>
  <c r="AO113"/>
  <c r="AR113" s="1"/>
  <c r="AO112"/>
  <c r="AR112" s="1"/>
  <c r="AO111"/>
  <c r="AR111" s="1"/>
  <c r="AO110"/>
  <c r="AR110" s="1"/>
  <c r="AO109"/>
  <c r="AR109" s="1"/>
  <c r="AO108"/>
  <c r="AR108" s="1"/>
  <c r="AO107"/>
  <c r="AR107" s="1"/>
  <c r="AO106"/>
  <c r="AR106" s="1"/>
  <c r="AO105"/>
  <c r="AR105" s="1"/>
  <c r="AO104"/>
  <c r="AR104" s="1"/>
  <c r="BP103"/>
  <c r="BM103"/>
  <c r="BJ103"/>
  <c r="BG103"/>
  <c r="BD103"/>
  <c r="BA103"/>
  <c r="AU103"/>
  <c r="BG102"/>
  <c r="BD102"/>
  <c r="BA102"/>
  <c r="AU102"/>
  <c r="AU101"/>
  <c r="AO101" s="1"/>
  <c r="AI101" s="1"/>
  <c r="AU100"/>
  <c r="AO100"/>
  <c r="AI100" s="1"/>
  <c r="AU99"/>
  <c r="AO99"/>
  <c r="AL99"/>
  <c r="AI99" s="1"/>
  <c r="AO98"/>
  <c r="AR98" s="1"/>
  <c r="AO97"/>
  <c r="AR97" s="1"/>
  <c r="AO96"/>
  <c r="AR96" s="1"/>
  <c r="AU95"/>
  <c r="AU94" s="1"/>
  <c r="AU93" s="1"/>
  <c r="AO95"/>
  <c r="AL95"/>
  <c r="AI95" s="1"/>
  <c r="BP94"/>
  <c r="BM94"/>
  <c r="BM93" s="1"/>
  <c r="BJ94"/>
  <c r="BG94"/>
  <c r="BG93" s="1"/>
  <c r="BD94"/>
  <c r="BA94"/>
  <c r="BA93" s="1"/>
  <c r="BP93"/>
  <c r="BJ93"/>
  <c r="BD93"/>
  <c r="AX93"/>
  <c r="BM92"/>
  <c r="BM77" s="1"/>
  <c r="BA92"/>
  <c r="BA77" s="1"/>
  <c r="AO91"/>
  <c r="AO90"/>
  <c r="AO89"/>
  <c r="AO88"/>
  <c r="AO87"/>
  <c r="AO86"/>
  <c r="AO85"/>
  <c r="AO84"/>
  <c r="AO83"/>
  <c r="AR83" s="1"/>
  <c r="AO82"/>
  <c r="AR82" s="1"/>
  <c r="AO81"/>
  <c r="AR81" s="1"/>
  <c r="AO80"/>
  <c r="AR80" s="1"/>
  <c r="AO79"/>
  <c r="AR79" s="1"/>
  <c r="BP78"/>
  <c r="BM78"/>
  <c r="BJ78"/>
  <c r="BG78"/>
  <c r="BD78"/>
  <c r="BA78"/>
  <c r="AX78"/>
  <c r="AX77" s="1"/>
  <c r="AU78"/>
  <c r="AO78"/>
  <c r="AO76"/>
  <c r="AR76" s="1"/>
  <c r="AO75"/>
  <c r="AR75" s="1"/>
  <c r="BP74"/>
  <c r="BM74"/>
  <c r="BJ74"/>
  <c r="BG74"/>
  <c r="BD74"/>
  <c r="BA74"/>
  <c r="AU74"/>
  <c r="AO73"/>
  <c r="AR73" s="1"/>
  <c r="AR72"/>
  <c r="AO72"/>
  <c r="AL72"/>
  <c r="AI72" s="1"/>
  <c r="AO71"/>
  <c r="AR71" s="1"/>
  <c r="AR69"/>
  <c r="AO69"/>
  <c r="AL69"/>
  <c r="AI69" s="1"/>
  <c r="AO68"/>
  <c r="AR68" s="1"/>
  <c r="AR67"/>
  <c r="AO67"/>
  <c r="AL67"/>
  <c r="AI67" s="1"/>
  <c r="AO66"/>
  <c r="AR66" s="1"/>
  <c r="AR65" s="1"/>
  <c r="BP65"/>
  <c r="BM65"/>
  <c r="BJ65"/>
  <c r="BG65"/>
  <c r="BD65"/>
  <c r="BA65"/>
  <c r="AU65"/>
  <c r="AO65"/>
  <c r="AT60"/>
  <c r="AT64" s="1"/>
  <c r="BF56"/>
  <c r="BF60" s="1"/>
  <c r="BF64" s="1"/>
  <c r="BC56"/>
  <c r="AW56"/>
  <c r="AT56"/>
  <c r="AQ56"/>
  <c r="AN56"/>
  <c r="AN60" s="1"/>
  <c r="AK56"/>
  <c r="BF46"/>
  <c r="BC46"/>
  <c r="BC60" s="1"/>
  <c r="BC64" s="1"/>
  <c r="AZ46"/>
  <c r="AW46"/>
  <c r="AT46"/>
  <c r="AQ46"/>
  <c r="AN46"/>
  <c r="AK46"/>
  <c r="AU120" l="1"/>
  <c r="BD92"/>
  <c r="BD77" s="1"/>
  <c r="BJ92"/>
  <c r="BJ77" s="1"/>
  <c r="BP92"/>
  <c r="BP77" s="1"/>
  <c r="BG92"/>
  <c r="BG77" s="1"/>
  <c r="AQ60"/>
  <c r="AQ64" s="1"/>
  <c r="AC64" s="1"/>
  <c r="BJ129"/>
  <c r="BJ139" s="1"/>
  <c r="AK60"/>
  <c r="AW60"/>
  <c r="AW64" s="1"/>
  <c r="BD129"/>
  <c r="BD139" s="1"/>
  <c r="BP129"/>
  <c r="BP139" s="1"/>
  <c r="BA129"/>
  <c r="BG129"/>
  <c r="BM129"/>
  <c r="AL66"/>
  <c r="AL68"/>
  <c r="AI68" s="1"/>
  <c r="AL71"/>
  <c r="AI71" s="1"/>
  <c r="AL73"/>
  <c r="AI73" s="1"/>
  <c r="AI98"/>
  <c r="AR74"/>
  <c r="AR84"/>
  <c r="AL84"/>
  <c r="AR85"/>
  <c r="AL85"/>
  <c r="AR86"/>
  <c r="AL86"/>
  <c r="AR87"/>
  <c r="AL87"/>
  <c r="AR88"/>
  <c r="AL88"/>
  <c r="AR89"/>
  <c r="AL89"/>
  <c r="AR90"/>
  <c r="AL90"/>
  <c r="AR91"/>
  <c r="AL91"/>
  <c r="BA139"/>
  <c r="BA130"/>
  <c r="BG139"/>
  <c r="BM139"/>
  <c r="BM130"/>
  <c r="AO74"/>
  <c r="AL75"/>
  <c r="AL76"/>
  <c r="AI76" s="1"/>
  <c r="AL79"/>
  <c r="AL80"/>
  <c r="AI80" s="1"/>
  <c r="AL81"/>
  <c r="AI81" s="1"/>
  <c r="AL82"/>
  <c r="AI82" s="1"/>
  <c r="AL83"/>
  <c r="AI83" s="1"/>
  <c r="AI84"/>
  <c r="AI85"/>
  <c r="AI86"/>
  <c r="AI87"/>
  <c r="AI88"/>
  <c r="AI89"/>
  <c r="AI90"/>
  <c r="AI91"/>
  <c r="AU92"/>
  <c r="AU77" s="1"/>
  <c r="AU129" s="1"/>
  <c r="AX129"/>
  <c r="AR94"/>
  <c r="AR103"/>
  <c r="AR102" s="1"/>
  <c r="AO94"/>
  <c r="AI96"/>
  <c r="AL97"/>
  <c r="AO103"/>
  <c r="AO102" s="1"/>
  <c r="AL104"/>
  <c r="AL105"/>
  <c r="AI105" s="1"/>
  <c r="AL106"/>
  <c r="AI106" s="1"/>
  <c r="AL107"/>
  <c r="AI107" s="1"/>
  <c r="AL108"/>
  <c r="AI108" s="1"/>
  <c r="AL109"/>
  <c r="AI109" s="1"/>
  <c r="AL110"/>
  <c r="AI110" s="1"/>
  <c r="AL111"/>
  <c r="AI111" s="1"/>
  <c r="AL112"/>
  <c r="AI112" s="1"/>
  <c r="AL113"/>
  <c r="AI113" s="1"/>
  <c r="AL114"/>
  <c r="AI114" s="1"/>
  <c r="AL115"/>
  <c r="AI115" s="1"/>
  <c r="AL116"/>
  <c r="AI116" s="1"/>
  <c r="AL117"/>
  <c r="AI117" s="1"/>
  <c r="AL122"/>
  <c r="AL123"/>
  <c r="AI123" s="1"/>
  <c r="AL124"/>
  <c r="AI124" s="1"/>
  <c r="AL125"/>
  <c r="AI125" s="1"/>
  <c r="BG130" l="1"/>
  <c r="AI66"/>
  <c r="AI65" s="1"/>
  <c r="AL65"/>
  <c r="AR78"/>
  <c r="AU139"/>
  <c r="AL78"/>
  <c r="AI79"/>
  <c r="AI78" s="1"/>
  <c r="AI75"/>
  <c r="AI74" s="1"/>
  <c r="AL74"/>
  <c r="AI122"/>
  <c r="AI121" s="1"/>
  <c r="AI120" s="1"/>
  <c r="AL121"/>
  <c r="AL120" s="1"/>
  <c r="AI104"/>
  <c r="AI103" s="1"/>
  <c r="AI102" s="1"/>
  <c r="AL103"/>
  <c r="AL102" s="1"/>
  <c r="AI97"/>
  <c r="AI94" s="1"/>
  <c r="AL94"/>
  <c r="AO93"/>
  <c r="AO92"/>
  <c r="AO77" s="1"/>
  <c r="AO129" s="1"/>
  <c r="AR93"/>
  <c r="AR92"/>
  <c r="AR77" s="1"/>
  <c r="AR129" s="1"/>
  <c r="AR139" s="1"/>
  <c r="AO139" l="1"/>
  <c r="AE150"/>
  <c r="AI93"/>
  <c r="AI92"/>
  <c r="AI77" s="1"/>
  <c r="AI129" s="1"/>
  <c r="AL93"/>
  <c r="AL92"/>
  <c r="AL77" s="1"/>
  <c r="AL129" s="1"/>
  <c r="AL139" s="1"/>
  <c r="AI139" s="1"/>
</calcChain>
</file>

<file path=xl/sharedStrings.xml><?xml version="1.0" encoding="utf-8"?>
<sst xmlns="http://schemas.openxmlformats.org/spreadsheetml/2006/main" count="407" uniqueCount="206">
  <si>
    <t xml:space="preserve">"УТВЕРЖДАЮ" </t>
  </si>
  <si>
    <t>Директор ГБПОУ МО</t>
  </si>
  <si>
    <t>"Училище(техникум)олимпийского резерва №2"</t>
  </si>
  <si>
    <t>______________________Н.Н.Абрамушин</t>
  </si>
  <si>
    <t>"_____"__________2016г.</t>
  </si>
  <si>
    <t>№</t>
  </si>
  <si>
    <t>РАБОЧИЙ</t>
  </si>
  <si>
    <t>УЧЕБНЫЙ  ПЛАН</t>
  </si>
  <si>
    <t xml:space="preserve">Государственного бюджетного профессиональное образовательного учреждения Московской области </t>
  </si>
  <si>
    <t>"Училище (техникум) олимпийского резерва № 2"</t>
  </si>
  <si>
    <t>специальность</t>
  </si>
  <si>
    <t>49.02.01 Физическая культура</t>
  </si>
  <si>
    <t/>
  </si>
  <si>
    <t>квалификация</t>
  </si>
  <si>
    <t>педагог по физической культуре и спорту</t>
  </si>
  <si>
    <t>образовательный уровень СПО</t>
  </si>
  <si>
    <t>углубленный</t>
  </si>
  <si>
    <t>форма обучения</t>
  </si>
  <si>
    <t>очная</t>
  </si>
  <si>
    <t>нормативный срок обучения</t>
  </si>
  <si>
    <t>2 года 10 мес</t>
  </si>
  <si>
    <r>
      <t xml:space="preserve">на базе    </t>
    </r>
    <r>
      <rPr>
        <sz val="16"/>
        <rFont val="Arial Cyr"/>
        <charset val="204"/>
      </rPr>
      <t>среднего общего образования</t>
    </r>
  </si>
  <si>
    <t>Государственная итоговая аттестация</t>
  </si>
  <si>
    <t>1 семестр</t>
  </si>
  <si>
    <t>2 семестр</t>
  </si>
  <si>
    <t>Э</t>
  </si>
  <si>
    <t>ВСЕГО</t>
  </si>
  <si>
    <t>3. План учебного процесса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</si>
  <si>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</si>
  <si>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</si>
  <si>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</si>
  <si>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</si>
  <si>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(час. в семестр)</t>
  </si>
  <si>
    <t>Максимальная учебная нагрузка</t>
  </si>
  <si>
    <t>Самостоятельная учебная нагрузка</t>
  </si>
  <si>
    <t>Обязательные учебные занятия</t>
  </si>
  <si>
    <t>В том числе</t>
  </si>
  <si>
    <t>1курс</t>
  </si>
  <si>
    <t>2 курс</t>
  </si>
  <si>
    <t>3курс</t>
  </si>
  <si>
    <t>занятий в группах и потоках (лекций, семинаров, уроков)</t>
  </si>
  <si>
    <t>занятий в подгруппах (лаб. и практ. занятий)</t>
  </si>
  <si>
    <t>курсовых работ (проектов)</t>
  </si>
  <si>
    <t>3 семестр</t>
  </si>
  <si>
    <t>4 семестр</t>
  </si>
  <si>
    <t>7 семестр</t>
  </si>
  <si>
    <t>8 семестр</t>
  </si>
  <si>
    <t>17 недель</t>
  </si>
  <si>
    <t>21 неделя</t>
  </si>
  <si>
    <t>13 недель</t>
  </si>
  <si>
    <t>22 недели</t>
  </si>
  <si>
    <t>9 недель</t>
  </si>
  <si>
    <t>I курс</t>
  </si>
  <si>
    <t>ОД</t>
  </si>
  <si>
    <t>Общеобразовательные дисциплины гуманитарного профиля БУП - 2011</t>
  </si>
  <si>
    <t>ДБ</t>
  </si>
  <si>
    <t>Дисциплины базовые</t>
  </si>
  <si>
    <t>ДП</t>
  </si>
  <si>
    <t>Дисциплины профильные</t>
  </si>
  <si>
    <t>ИТОГО:</t>
  </si>
  <si>
    <t>ИТОГО за 1 курс:</t>
  </si>
  <si>
    <t>недели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</si>
  <si>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</si>
  <si>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</si>
  <si>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</si>
  <si>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</si>
  <si>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-</t>
  </si>
  <si>
    <t>З</t>
  </si>
  <si>
    <t>ОГСЭ.02</t>
  </si>
  <si>
    <t>История</t>
  </si>
  <si>
    <t>ДЗ</t>
  </si>
  <si>
    <t>ОГСЭ.03</t>
  </si>
  <si>
    <t>Психология общения</t>
  </si>
  <si>
    <t>ОГСЭ.04</t>
  </si>
  <si>
    <t xml:space="preserve">Иностранный язык </t>
  </si>
  <si>
    <t>ОГСЭ.05</t>
  </si>
  <si>
    <t>Физическая культура</t>
  </si>
  <si>
    <t>190 часов, отведенные на изучение дисциплины, перенесены га освоение МДК 01.01</t>
  </si>
  <si>
    <t>ОГСЭ.06</t>
  </si>
  <si>
    <t>Русский язык и культура речи</t>
  </si>
  <si>
    <t>ОГСЭ.07</t>
  </si>
  <si>
    <t>Культурология</t>
  </si>
  <si>
    <t>ОГСЭ.08</t>
  </si>
  <si>
    <t>Социальная психология</t>
  </si>
  <si>
    <t>ЕН.00</t>
  </si>
  <si>
    <t>Математический и общий естественнонаучный учебный цикл</t>
  </si>
  <si>
    <t>ЕН.01</t>
  </si>
  <si>
    <t>Математика</t>
  </si>
  <si>
    <t>ЕН.02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</si>
  <si>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</si>
  <si>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</si>
  <si>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учебный цикл</t>
  </si>
  <si>
    <t>ОП.00</t>
  </si>
  <si>
    <t>Общепрофессиональные дисциплины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</si>
  <si>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</si>
  <si>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</si>
  <si>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</si>
  <si>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</si>
  <si>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</si>
  <si>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</si>
  <si>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</si>
  <si>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</si>
  <si>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</si>
  <si>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</si>
  <si>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</si>
  <si>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>Психология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</si>
  <si>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</si>
  <si>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</si>
  <si>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</si>
  <si>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</si>
  <si>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</si>
  <si>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Основы биомеханики</t>
  </si>
  <si>
    <t>ОП.10</t>
  </si>
  <si>
    <t>Безопасность жизнедеятельности</t>
  </si>
  <si>
    <t>ОП.11</t>
  </si>
  <si>
    <t>Менеджмент профессиональной деятельности</t>
  </si>
  <si>
    <t>ОП.12</t>
  </si>
  <si>
    <t>Спортивная медицина</t>
  </si>
  <si>
    <t>ОП.13</t>
  </si>
  <si>
    <t>Валеология</t>
  </si>
  <si>
    <t>ПМ.00</t>
  </si>
  <si>
    <t>Профессиональные модули</t>
  </si>
  <si>
    <t>ПМ.01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</si>
  <si>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</si>
  <si>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>Эк.Кв.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</si>
  <si>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</si>
  <si>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</si>
  <si>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Теория, методика и история избранного вида спорта</t>
  </si>
  <si>
    <t xml:space="preserve">Спортивный отбор </t>
  </si>
  <si>
    <t>Основы эргогенических средств в спорте.Анидопинг.</t>
  </si>
  <si>
    <t>Основы спортивной тренировки</t>
  </si>
  <si>
    <t>Спортивное совершенствование в избранном виде спорта</t>
  </si>
  <si>
    <t>УП 01</t>
  </si>
  <si>
    <t>Учебная практика</t>
  </si>
  <si>
    <t>ПП 01</t>
  </si>
  <si>
    <t>Производственная практика (по профилю специальности)</t>
  </si>
  <si>
    <t>ПМ.02</t>
  </si>
  <si>
    <t>Организация физкультурно-спортивной деятельности различных возрастных групп населения</t>
  </si>
  <si>
    <t>МДК.02.01</t>
  </si>
  <si>
    <t>Базовые и новые  физкультурно-спортивные виды деятельности с методикой оздоровительной тренировки</t>
  </si>
  <si>
    <t>Баскетбол</t>
  </si>
  <si>
    <t>Волейбол</t>
  </si>
  <si>
    <t>Гандбол</t>
  </si>
  <si>
    <t>Гимнастика</t>
  </si>
  <si>
    <t>Легкая атлетика</t>
  </si>
  <si>
    <t>Лыжный спорт</t>
  </si>
  <si>
    <t>Плавание</t>
  </si>
  <si>
    <t>Подвижные игры</t>
  </si>
  <si>
    <t>Фитнес -технологии</t>
  </si>
  <si>
    <t>Софтбол</t>
  </si>
  <si>
    <t>Теннис</t>
  </si>
  <si>
    <t>Футбол</t>
  </si>
  <si>
    <t>МДК 02.02</t>
  </si>
  <si>
    <t>Организация физкультурно-спортивной работы</t>
  </si>
  <si>
    <t>МДК 02.03</t>
  </si>
  <si>
    <t>Лечебная физическая культура и массаж</t>
  </si>
  <si>
    <t>УП 02</t>
  </si>
  <si>
    <t>ПП 02</t>
  </si>
  <si>
    <t>ПМ.03</t>
  </si>
  <si>
    <t>Методическое обеспечение организации физкультурной и спортивной деятельности</t>
  </si>
  <si>
    <t>МДК 03.01</t>
  </si>
  <si>
    <t>Теоретические и прикладные аспекты методической работы педагога по физической культуре и спорту</t>
  </si>
  <si>
    <t>Основы проектно-исследовательской деятельности в области образования, физической культуры и спорта</t>
  </si>
  <si>
    <t>Комплексный контроль в подготовке спортсменов</t>
  </si>
  <si>
    <t>Методическое обеспечение и технология физкультурно-спортивной деятельности</t>
  </si>
  <si>
    <t>Технология управления спортивной подготовкой</t>
  </si>
  <si>
    <t>ПП 03</t>
  </si>
  <si>
    <t xml:space="preserve">Производственная практика (по профилю специальности) </t>
  </si>
  <si>
    <t>ПДП 04</t>
  </si>
  <si>
    <t xml:space="preserve">Производственная практика (преддипломная) </t>
  </si>
  <si>
    <t>Всего часов обучения по учебным циклам ППССЗ</t>
  </si>
  <si>
    <t>УП.00</t>
  </si>
  <si>
    <t>14
 недель</t>
  </si>
  <si>
    <t>ПП.00</t>
  </si>
  <si>
    <t>ПДП.00</t>
  </si>
  <si>
    <t>Производственная практика (преддипломная)</t>
  </si>
  <si>
    <t>4 недели</t>
  </si>
  <si>
    <t>ПА.00</t>
  </si>
  <si>
    <t>Промежуточная аттестация</t>
  </si>
  <si>
    <t>5 недель</t>
  </si>
  <si>
    <t>ГИА.00</t>
  </si>
  <si>
    <t>6 недель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</si>
  <si>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</si>
  <si>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</si>
  <si>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</si>
  <si>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</si>
  <si>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2 недели</t>
  </si>
  <si>
    <t>ВК.00</t>
  </si>
  <si>
    <t>Время каникулярное</t>
  </si>
  <si>
    <t>23 
недели</t>
  </si>
  <si>
    <t>ИТОГО 1-3 курс</t>
  </si>
  <si>
    <t>недель</t>
  </si>
  <si>
    <r>
      <t>Консультации</t>
    </r>
    <r>
      <rPr>
        <sz val="10"/>
        <color indexed="10"/>
        <rFont val="Arial Cyr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на одного обучающегося 4 часов на каждый учебный год </t>
    </r>
  </si>
  <si>
    <t>Дисциплин и МДК</t>
  </si>
  <si>
    <t>1.1. Выпускная квалификационная работа</t>
  </si>
  <si>
    <t>учебной практики</t>
  </si>
  <si>
    <t>*</t>
  </si>
  <si>
    <t>Подготовка выпускной квалификационной работы  4 нед.</t>
  </si>
  <si>
    <t>производст. практики / преддипл. практика</t>
  </si>
  <si>
    <t>4\4</t>
  </si>
  <si>
    <t>Защита выпускной квалификационной работы  2 нед.</t>
  </si>
  <si>
    <t>экзамены</t>
  </si>
  <si>
    <t>дифференцированных зачетов</t>
  </si>
  <si>
    <t>зачетов</t>
  </si>
  <si>
    <t xml:space="preserve">Практикоориентированность учебного плана составляет </t>
  </si>
  <si>
    <t>%</t>
  </si>
</sst>
</file>

<file path=xl/styles.xml><?xml version="1.0" encoding="utf-8"?>
<styleSheet xmlns="http://schemas.openxmlformats.org/spreadsheetml/2006/main">
  <numFmts count="2">
    <numFmt numFmtId="164" formatCode="mmmm\ d\,\ yyyy"/>
    <numFmt numFmtId="165" formatCode="_-* #,##0.00&quot;р.&quot;_-;\-* #,##0.00&quot;р.&quot;_-;_-* &quot;-&quot;??&quot;р.&quot;_-;_-@_-"/>
  </numFmts>
  <fonts count="5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8"/>
      <name val="Arial Cyr"/>
      <family val="2"/>
      <charset val="204"/>
    </font>
    <font>
      <i/>
      <sz val="14"/>
      <name val="Arial Cyr"/>
      <charset val="204"/>
    </font>
    <font>
      <b/>
      <i/>
      <sz val="14"/>
      <name val="Arial Cyr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20"/>
      <name val="Arial"/>
      <family val="2"/>
      <charset val="204"/>
    </font>
    <font>
      <b/>
      <sz val="72"/>
      <name val="Times New Roman Cyr"/>
      <family val="1"/>
      <charset val="204"/>
    </font>
    <font>
      <b/>
      <sz val="20"/>
      <name val="Arial"/>
      <family val="2"/>
      <charset val="204"/>
    </font>
    <font>
      <sz val="20"/>
      <name val="Arial Cyr"/>
      <charset val="204"/>
    </font>
    <font>
      <i/>
      <sz val="20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6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8"/>
      <name val="Arial Cyr"/>
      <charset val="204"/>
    </font>
    <font>
      <sz val="11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9"/>
      <name val="Arial Cyr"/>
      <charset val="204"/>
    </font>
    <font>
      <b/>
      <sz val="12"/>
      <name val="Times New Roman"/>
      <family val="1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10"/>
      <name val="Arial Cyr"/>
      <charset val="204"/>
    </font>
    <font>
      <b/>
      <sz val="18"/>
      <name val="Arial Cyr"/>
      <charset val="204"/>
    </font>
    <font>
      <sz val="10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theme="3" tint="0.39994506668294322"/>
      </bottom>
      <diagonal/>
    </border>
    <border>
      <left/>
      <right/>
      <top style="thin">
        <color indexed="64"/>
      </top>
      <bottom style="mediumDashed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 style="mediumDashed">
        <color theme="3" tint="0.399945066682943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theme="3" tint="0.59996337778862885"/>
      </bottom>
      <diagonal/>
    </border>
    <border>
      <left/>
      <right/>
      <top style="thin">
        <color indexed="64"/>
      </top>
      <bottom style="mediumDashed">
        <color indexed="30"/>
      </bottom>
      <diagonal/>
    </border>
    <border>
      <left style="medium">
        <color indexed="64"/>
      </left>
      <right style="thin">
        <color indexed="64"/>
      </right>
      <top style="mediumDashed">
        <color indexed="30"/>
      </top>
      <bottom style="mediumDashed">
        <color indexed="30"/>
      </bottom>
      <diagonal/>
    </border>
    <border>
      <left style="thin">
        <color indexed="64"/>
      </left>
      <right style="thin">
        <color indexed="64"/>
      </right>
      <top style="mediumDashed">
        <color indexed="30"/>
      </top>
      <bottom style="mediumDashed">
        <color indexed="30"/>
      </bottom>
      <diagonal/>
    </border>
    <border>
      <left style="thin">
        <color indexed="64"/>
      </left>
      <right/>
      <top style="mediumDashed">
        <color indexed="30"/>
      </top>
      <bottom style="mediumDashed">
        <color indexed="30"/>
      </bottom>
      <diagonal/>
    </border>
    <border>
      <left/>
      <right/>
      <top style="mediumDashed">
        <color indexed="30"/>
      </top>
      <bottom style="mediumDashed">
        <color indexed="30"/>
      </bottom>
      <diagonal/>
    </border>
    <border>
      <left/>
      <right style="medium">
        <color indexed="64"/>
      </right>
      <top style="mediumDashed">
        <color indexed="30"/>
      </top>
      <bottom style="mediumDashed">
        <color indexed="30"/>
      </bottom>
      <diagonal/>
    </border>
    <border>
      <left style="medium">
        <color indexed="64"/>
      </left>
      <right/>
      <top style="mediumDashed">
        <color indexed="30"/>
      </top>
      <bottom style="mediumDashed">
        <color indexed="30"/>
      </bottom>
      <diagonal/>
    </border>
    <border>
      <left/>
      <right style="thin">
        <color indexed="64"/>
      </right>
      <top style="mediumDashed">
        <color indexed="30"/>
      </top>
      <bottom style="mediumDashed">
        <color indexed="30"/>
      </bottom>
      <diagonal/>
    </border>
    <border>
      <left style="thin">
        <color indexed="64"/>
      </left>
      <right style="medium">
        <color indexed="64"/>
      </right>
      <top style="mediumDashed">
        <color indexed="30"/>
      </top>
      <bottom style="mediumDashed">
        <color indexed="30"/>
      </bottom>
      <diagonal/>
    </border>
    <border>
      <left style="medium">
        <color indexed="64"/>
      </left>
      <right style="thin">
        <color indexed="64"/>
      </right>
      <top style="mediumDashed">
        <color theme="3" tint="0.39994506668294322"/>
      </top>
      <bottom style="mediumDashed">
        <color indexed="30"/>
      </bottom>
      <diagonal/>
    </border>
    <border>
      <left style="thin">
        <color indexed="64"/>
      </left>
      <right/>
      <top style="mediumDashed">
        <color theme="3" tint="0.39994506668294322"/>
      </top>
      <bottom style="mediumDashed">
        <color indexed="30"/>
      </bottom>
      <diagonal/>
    </border>
    <border>
      <left/>
      <right/>
      <top style="mediumDashed">
        <color theme="3" tint="0.39994506668294322"/>
      </top>
      <bottom style="mediumDashed">
        <color indexed="30"/>
      </bottom>
      <diagonal/>
    </border>
    <border>
      <left/>
      <right/>
      <top/>
      <bottom style="mediumDashed">
        <color indexed="30"/>
      </bottom>
      <diagonal/>
    </border>
    <border>
      <left/>
      <right style="medium">
        <color indexed="64"/>
      </right>
      <top style="mediumDashed">
        <color theme="3" tint="0.39994506668294322"/>
      </top>
      <bottom style="mediumDashed">
        <color indexed="30"/>
      </bottom>
      <diagonal/>
    </border>
    <border>
      <left style="medium">
        <color indexed="64"/>
      </left>
      <right style="thin">
        <color indexed="64"/>
      </right>
      <top style="mediumDashed">
        <color indexed="3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3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30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30"/>
      </bottom>
      <diagonal/>
    </border>
    <border>
      <left/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30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/>
  </cellStyleXfs>
  <cellXfs count="933">
    <xf numFmtId="0" fontId="0" fillId="0" borderId="0" xfId="0"/>
    <xf numFmtId="0" fontId="1" fillId="0" borderId="0" xfId="1" applyFont="1" applyBorder="1"/>
    <xf numFmtId="0" fontId="1" fillId="0" borderId="0" xfId="1" applyFont="1" applyBorder="1" applyAlignment="1">
      <alignment horizontal="left"/>
    </xf>
    <xf numFmtId="0" fontId="1" fillId="0" borderId="0" xfId="1" applyFont="1"/>
    <xf numFmtId="0" fontId="1" fillId="0" borderId="0" xfId="1" applyFont="1" applyFill="1" applyBorder="1"/>
    <xf numFmtId="0" fontId="0" fillId="0" borderId="0" xfId="1" applyFont="1" applyFill="1" applyBorder="1" applyProtection="1">
      <protection hidden="1"/>
    </xf>
    <xf numFmtId="14" fontId="6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/>
    <xf numFmtId="0" fontId="8" fillId="0" borderId="0" xfId="1" applyFont="1" applyBorder="1" applyAlignment="1"/>
    <xf numFmtId="0" fontId="9" fillId="0" borderId="0" xfId="1" applyFont="1" applyBorder="1" applyAlignment="1">
      <alignment vertical="distributed"/>
    </xf>
    <xf numFmtId="0" fontId="1" fillId="0" borderId="0" xfId="1" applyFont="1" applyBorder="1" applyAlignment="1">
      <alignment vertical="distributed"/>
    </xf>
    <xf numFmtId="0" fontId="0" fillId="0" borderId="0" xfId="1" applyFont="1" applyFill="1" applyProtection="1">
      <protection hidden="1"/>
    </xf>
    <xf numFmtId="164" fontId="0" fillId="0" borderId="0" xfId="1" applyNumberFormat="1" applyFont="1" applyFill="1" applyAlignment="1" applyProtection="1">
      <alignment horizontal="centerContinuous"/>
      <protection hidden="1"/>
    </xf>
    <xf numFmtId="0" fontId="13" fillId="0" borderId="0" xfId="1" applyFont="1" applyFill="1" applyAlignment="1" applyProtection="1">
      <protection hidden="1"/>
    </xf>
    <xf numFmtId="0" fontId="13" fillId="0" borderId="0" xfId="1" applyFont="1" applyFill="1" applyProtection="1">
      <protection hidden="1"/>
    </xf>
    <xf numFmtId="0" fontId="14" fillId="0" borderId="0" xfId="1" applyFont="1" applyFill="1" applyBorder="1" applyAlignment="1" applyProtection="1">
      <protection hidden="1"/>
    </xf>
    <xf numFmtId="0" fontId="15" fillId="0" borderId="0" xfId="1" applyFont="1" applyFill="1" applyBorder="1" applyAlignment="1" applyProtection="1">
      <protection hidden="1"/>
    </xf>
    <xf numFmtId="0" fontId="0" fillId="0" borderId="0" xfId="1" applyFont="1" applyFill="1" applyAlignment="1" applyProtection="1">
      <protection hidden="1"/>
    </xf>
    <xf numFmtId="0" fontId="0" fillId="0" borderId="0" xfId="1" applyFont="1" applyFill="1"/>
    <xf numFmtId="0" fontId="16" fillId="0" borderId="0" xfId="1" applyFont="1" applyFill="1" applyAlignment="1" applyProtection="1">
      <alignment vertical="center"/>
      <protection hidden="1"/>
    </xf>
    <xf numFmtId="0" fontId="1" fillId="0" borderId="0" xfId="1" applyFont="1" applyFill="1"/>
    <xf numFmtId="14" fontId="6" fillId="0" borderId="0" xfId="1" applyNumberFormat="1" applyFont="1" applyFill="1" applyBorder="1" applyAlignment="1" applyProtection="1">
      <alignment vertical="center"/>
      <protection locked="0"/>
    </xf>
    <xf numFmtId="14" fontId="7" fillId="0" borderId="0" xfId="1" applyNumberFormat="1" applyFont="1" applyFill="1" applyBorder="1" applyAlignment="1" applyProtection="1">
      <alignment vertical="center"/>
      <protection locked="0"/>
    </xf>
    <xf numFmtId="0" fontId="17" fillId="0" borderId="0" xfId="1" applyFont="1" applyFill="1" applyAlignment="1" applyProtection="1">
      <protection hidden="1"/>
    </xf>
    <xf numFmtId="0" fontId="18" fillId="0" borderId="0" xfId="1" applyFont="1" applyFill="1" applyAlignment="1" applyProtection="1">
      <alignment vertical="center"/>
      <protection hidden="1"/>
    </xf>
    <xf numFmtId="49" fontId="10" fillId="0" borderId="0" xfId="1" applyNumberFormat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protection hidden="1"/>
    </xf>
    <xf numFmtId="0" fontId="17" fillId="0" borderId="0" xfId="1" applyFont="1" applyFill="1"/>
    <xf numFmtId="0" fontId="19" fillId="0" borderId="0" xfId="1" applyFont="1" applyFill="1" applyAlignment="1" applyProtection="1">
      <protection hidden="1"/>
    </xf>
    <xf numFmtId="1" fontId="3" fillId="0" borderId="0" xfId="1" applyNumberFormat="1" applyFont="1" applyFill="1" applyAlignment="1" applyProtection="1">
      <protection locked="0"/>
    </xf>
    <xf numFmtId="0" fontId="20" fillId="0" borderId="0" xfId="1" applyFont="1" applyFill="1" applyAlignment="1" applyProtection="1">
      <alignment shrinkToFit="1"/>
      <protection hidden="1"/>
    </xf>
    <xf numFmtId="0" fontId="18" fillId="0" borderId="0" xfId="1" applyFont="1" applyFill="1" applyAlignment="1" applyProtection="1">
      <protection hidden="1"/>
    </xf>
    <xf numFmtId="49" fontId="10" fillId="0" borderId="0" xfId="1" applyNumberFormat="1" applyFont="1" applyFill="1" applyAlignment="1" applyProtection="1">
      <alignment vertical="top" wrapText="1"/>
      <protection locked="0"/>
    </xf>
    <xf numFmtId="49" fontId="21" fillId="0" borderId="0" xfId="1" applyNumberFormat="1" applyFont="1" applyFill="1" applyAlignment="1" applyProtection="1">
      <protection hidden="1"/>
    </xf>
    <xf numFmtId="49" fontId="17" fillId="0" borderId="0" xfId="1" applyNumberFormat="1" applyFont="1" applyFill="1" applyAlignment="1" applyProtection="1">
      <protection hidden="1"/>
    </xf>
    <xf numFmtId="49" fontId="22" fillId="0" borderId="0" xfId="1" applyNumberFormat="1" applyFont="1" applyFill="1" applyBorder="1" applyAlignment="1" applyProtection="1">
      <protection hidden="1"/>
    </xf>
    <xf numFmtId="0" fontId="10" fillId="0" borderId="0" xfId="1" applyFont="1" applyFill="1" applyBorder="1" applyAlignment="1" applyProtection="1">
      <alignment vertical="top" wrapText="1"/>
      <protection locked="0"/>
    </xf>
    <xf numFmtId="0" fontId="23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left" vertical="top" wrapText="1"/>
      <protection locked="0"/>
    </xf>
    <xf numFmtId="49" fontId="10" fillId="0" borderId="0" xfId="1" applyNumberFormat="1" applyFont="1" applyFill="1" applyBorder="1" applyAlignment="1" applyProtection="1">
      <alignment vertical="center"/>
      <protection hidden="1"/>
    </xf>
    <xf numFmtId="0" fontId="1" fillId="0" borderId="0" xfId="1" applyFont="1" applyFill="1" applyBorder="1" applyAlignment="1"/>
    <xf numFmtId="0" fontId="8" fillId="0" borderId="0" xfId="1" applyFont="1" applyFill="1" applyBorder="1" applyAlignment="1"/>
    <xf numFmtId="0" fontId="18" fillId="0" borderId="0" xfId="1" applyFont="1" applyFill="1" applyAlignment="1" applyProtection="1">
      <alignment wrapText="1"/>
      <protection hidden="1"/>
    </xf>
    <xf numFmtId="0" fontId="24" fillId="0" borderId="0" xfId="1" applyFont="1" applyFill="1" applyAlignment="1" applyProtection="1">
      <alignment wrapText="1"/>
      <protection hidden="1"/>
    </xf>
    <xf numFmtId="0" fontId="25" fillId="0" borderId="0" xfId="1" applyFont="1" applyFill="1" applyBorder="1"/>
    <xf numFmtId="0" fontId="18" fillId="0" borderId="0" xfId="1" applyFont="1" applyFill="1" applyAlignment="1" applyProtection="1">
      <alignment vertical="center" wrapText="1"/>
      <protection hidden="1"/>
    </xf>
    <xf numFmtId="0" fontId="24" fillId="0" borderId="0" xfId="1" applyNumberFormat="1" applyFont="1" applyFill="1" applyAlignment="1" applyProtection="1">
      <alignment vertical="center"/>
      <protection hidden="1"/>
    </xf>
    <xf numFmtId="0" fontId="23" fillId="0" borderId="0" xfId="1" applyNumberFormat="1" applyFont="1" applyFill="1" applyAlignment="1" applyProtection="1">
      <alignment vertical="center"/>
      <protection hidden="1"/>
    </xf>
    <xf numFmtId="0" fontId="35" fillId="0" borderId="0" xfId="1" applyFont="1" applyFill="1" applyAlignment="1"/>
    <xf numFmtId="0" fontId="1" fillId="0" borderId="22" xfId="1" applyFont="1" applyBorder="1"/>
    <xf numFmtId="0" fontId="36" fillId="0" borderId="14" xfId="1" applyFont="1" applyFill="1" applyBorder="1" applyAlignment="1">
      <alignment vertical="distributed"/>
    </xf>
    <xf numFmtId="0" fontId="36" fillId="0" borderId="0" xfId="1" applyFont="1" applyFill="1" applyBorder="1" applyAlignment="1">
      <alignment vertical="distributed"/>
    </xf>
    <xf numFmtId="0" fontId="37" fillId="0" borderId="0" xfId="1" applyFont="1" applyFill="1" applyBorder="1" applyAlignment="1"/>
    <xf numFmtId="0" fontId="1" fillId="0" borderId="14" xfId="1" applyFont="1" applyFill="1" applyBorder="1"/>
    <xf numFmtId="0" fontId="9" fillId="0" borderId="0" xfId="1" applyFont="1" applyFill="1" applyBorder="1" applyAlignment="1">
      <alignment vertical="center" wrapText="1"/>
    </xf>
    <xf numFmtId="0" fontId="26" fillId="9" borderId="16" xfId="1" applyFont="1" applyFill="1" applyBorder="1" applyAlignment="1">
      <alignment vertical="distributed"/>
    </xf>
    <xf numFmtId="0" fontId="26" fillId="9" borderId="2" xfId="1" applyFont="1" applyFill="1" applyBorder="1" applyAlignment="1">
      <alignment vertical="distributed"/>
    </xf>
    <xf numFmtId="0" fontId="26" fillId="9" borderId="47" xfId="1" applyFont="1" applyFill="1" applyBorder="1" applyAlignment="1">
      <alignment vertical="distributed"/>
    </xf>
    <xf numFmtId="0" fontId="26" fillId="9" borderId="17" xfId="1" applyFont="1" applyFill="1" applyBorder="1" applyAlignment="1">
      <alignment vertical="distributed"/>
    </xf>
    <xf numFmtId="0" fontId="1" fillId="0" borderId="14" xfId="1" applyFont="1" applyBorder="1" applyAlignment="1"/>
    <xf numFmtId="0" fontId="1" fillId="0" borderId="0" xfId="1" applyFont="1" applyAlignment="1"/>
    <xf numFmtId="0" fontId="1" fillId="0" borderId="15" xfId="1" applyFont="1" applyBorder="1" applyAlignment="1"/>
    <xf numFmtId="0" fontId="38" fillId="10" borderId="48" xfId="1" applyFont="1" applyFill="1" applyBorder="1" applyAlignment="1">
      <alignment horizontal="center" vertical="distributed" wrapText="1"/>
    </xf>
    <xf numFmtId="0" fontId="38" fillId="7" borderId="48" xfId="1" applyFont="1" applyFill="1" applyBorder="1" applyAlignment="1">
      <alignment horizontal="center" vertical="center" wrapText="1"/>
    </xf>
    <xf numFmtId="0" fontId="1" fillId="7" borderId="13" xfId="1" applyFont="1" applyFill="1" applyBorder="1" applyAlignment="1">
      <alignment vertical="center"/>
    </xf>
    <xf numFmtId="0" fontId="1" fillId="7" borderId="32" xfId="1" applyFont="1" applyFill="1" applyBorder="1" applyAlignment="1">
      <alignment vertical="center"/>
    </xf>
    <xf numFmtId="0" fontId="1" fillId="7" borderId="33" xfId="1" applyFont="1" applyFill="1" applyBorder="1" applyAlignment="1">
      <alignment vertical="center"/>
    </xf>
    <xf numFmtId="0" fontId="1" fillId="0" borderId="50" xfId="1" applyFont="1" applyBorder="1" applyAlignment="1"/>
    <xf numFmtId="0" fontId="1" fillId="0" borderId="51" xfId="1" applyFont="1" applyBorder="1" applyAlignment="1"/>
    <xf numFmtId="0" fontId="1" fillId="0" borderId="52" xfId="1" applyFont="1" applyBorder="1" applyAlignment="1"/>
    <xf numFmtId="0" fontId="38" fillId="0" borderId="48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/>
    </xf>
    <xf numFmtId="0" fontId="41" fillId="11" borderId="54" xfId="1" applyFont="1" applyFill="1" applyBorder="1" applyAlignment="1">
      <alignment horizontal="center" vertical="center" wrapText="1"/>
    </xf>
    <xf numFmtId="0" fontId="42" fillId="11" borderId="32" xfId="1" applyFont="1" applyFill="1" applyBorder="1" applyAlignment="1">
      <alignment vertical="center" wrapText="1"/>
    </xf>
    <xf numFmtId="0" fontId="42" fillId="11" borderId="33" xfId="1" applyFont="1" applyFill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38" fillId="0" borderId="56" xfId="1" applyFont="1" applyFill="1" applyBorder="1" applyAlignment="1">
      <alignment horizontal="center" vertical="center" wrapText="1"/>
    </xf>
    <xf numFmtId="0" fontId="16" fillId="10" borderId="13" xfId="1" applyFont="1" applyFill="1" applyBorder="1" applyAlignment="1">
      <alignment vertical="center"/>
    </xf>
    <xf numFmtId="0" fontId="16" fillId="10" borderId="32" xfId="1" applyFont="1" applyFill="1" applyBorder="1" applyAlignment="1">
      <alignment vertical="center"/>
    </xf>
    <xf numFmtId="0" fontId="16" fillId="10" borderId="33" xfId="1" applyFont="1" applyFill="1" applyBorder="1" applyAlignment="1">
      <alignment vertical="center"/>
    </xf>
    <xf numFmtId="0" fontId="38" fillId="0" borderId="48" xfId="1" applyFont="1" applyBorder="1" applyAlignment="1">
      <alignment horizontal="center" vertical="distributed" wrapText="1"/>
    </xf>
    <xf numFmtId="0" fontId="1" fillId="0" borderId="13" xfId="1" applyFont="1" applyBorder="1" applyAlignment="1"/>
    <xf numFmtId="0" fontId="1" fillId="0" borderId="32" xfId="1" applyFont="1" applyBorder="1" applyAlignment="1"/>
    <xf numFmtId="0" fontId="1" fillId="0" borderId="33" xfId="1" applyFont="1" applyBorder="1" applyAlignment="1"/>
    <xf numFmtId="0" fontId="38" fillId="2" borderId="48" xfId="1" applyFont="1" applyFill="1" applyBorder="1" applyAlignment="1">
      <alignment horizontal="center" wrapText="1"/>
    </xf>
    <xf numFmtId="0" fontId="29" fillId="2" borderId="32" xfId="1" applyFont="1" applyFill="1" applyBorder="1" applyAlignment="1"/>
    <xf numFmtId="0" fontId="29" fillId="2" borderId="33" xfId="1" applyFont="1" applyFill="1" applyBorder="1" applyAlignment="1"/>
    <xf numFmtId="0" fontId="40" fillId="4" borderId="48" xfId="1" applyFont="1" applyFill="1" applyBorder="1" applyAlignment="1">
      <alignment horizontal="center" wrapText="1"/>
    </xf>
    <xf numFmtId="0" fontId="33" fillId="4" borderId="32" xfId="1" applyFont="1" applyFill="1" applyBorder="1" applyAlignment="1"/>
    <xf numFmtId="0" fontId="33" fillId="4" borderId="33" xfId="1" applyFont="1" applyFill="1" applyBorder="1" applyAlignment="1"/>
    <xf numFmtId="0" fontId="1" fillId="0" borderId="0" xfId="1" applyFont="1" applyFill="1" applyBorder="1" applyAlignment="1">
      <alignment vertical="center" textRotation="90" wrapText="1"/>
    </xf>
    <xf numFmtId="0" fontId="16" fillId="12" borderId="37" xfId="1" applyFont="1" applyFill="1" applyBorder="1" applyAlignment="1">
      <alignment horizontal="left" vertical="center"/>
    </xf>
    <xf numFmtId="0" fontId="16" fillId="12" borderId="37" xfId="1" applyFont="1" applyFill="1" applyBorder="1" applyAlignment="1">
      <alignment vertical="center"/>
    </xf>
    <xf numFmtId="0" fontId="16" fillId="12" borderId="38" xfId="1" applyFont="1" applyFill="1" applyBorder="1" applyAlignment="1">
      <alignment vertical="center"/>
    </xf>
    <xf numFmtId="0" fontId="38" fillId="4" borderId="60" xfId="1" applyFont="1" applyFill="1" applyBorder="1" applyAlignment="1">
      <alignment horizontal="center" vertical="distributed" wrapText="1"/>
    </xf>
    <xf numFmtId="0" fontId="1" fillId="4" borderId="4" xfId="1" applyFont="1" applyFill="1" applyBorder="1" applyAlignment="1">
      <alignment vertical="center"/>
    </xf>
    <xf numFmtId="0" fontId="1" fillId="4" borderId="6" xfId="1" applyFont="1" applyFill="1" applyBorder="1" applyAlignment="1">
      <alignment vertical="center"/>
    </xf>
    <xf numFmtId="0" fontId="4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" fillId="5" borderId="22" xfId="1" applyFont="1" applyFill="1" applyBorder="1"/>
    <xf numFmtId="0" fontId="38" fillId="5" borderId="48" xfId="1" applyFont="1" applyFill="1" applyBorder="1" applyAlignment="1">
      <alignment horizontal="center" vertical="distributed" wrapText="1"/>
    </xf>
    <xf numFmtId="0" fontId="26" fillId="13" borderId="12" xfId="1" applyFont="1" applyFill="1" applyBorder="1" applyAlignment="1">
      <alignment horizontal="center" vertical="center" wrapText="1"/>
    </xf>
    <xf numFmtId="0" fontId="26" fillId="13" borderId="55" xfId="1" applyFont="1" applyFill="1" applyBorder="1" applyAlignment="1">
      <alignment horizontal="center" vertical="center" wrapText="1"/>
    </xf>
    <xf numFmtId="0" fontId="26" fillId="13" borderId="48" xfId="1" applyFont="1" applyFill="1" applyBorder="1" applyAlignment="1">
      <alignment horizontal="center" vertical="center" wrapText="1"/>
    </xf>
    <xf numFmtId="0" fontId="26" fillId="5" borderId="55" xfId="1" applyFont="1" applyFill="1" applyBorder="1"/>
    <xf numFmtId="0" fontId="17" fillId="5" borderId="0" xfId="1" applyFont="1" applyFill="1" applyBorder="1"/>
    <xf numFmtId="0" fontId="1" fillId="5" borderId="0" xfId="1" applyFont="1" applyFill="1" applyBorder="1"/>
    <xf numFmtId="0" fontId="1" fillId="5" borderId="0" xfId="1" applyFont="1" applyFill="1"/>
    <xf numFmtId="0" fontId="26" fillId="5" borderId="12" xfId="1" applyFont="1" applyFill="1" applyBorder="1" applyAlignment="1">
      <alignment horizontal="center" vertical="center"/>
    </xf>
    <xf numFmtId="0" fontId="26" fillId="5" borderId="48" xfId="1" applyFont="1" applyFill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17" fillId="0" borderId="0" xfId="1" applyFont="1" applyFill="1" applyBorder="1"/>
    <xf numFmtId="0" fontId="38" fillId="4" borderId="48" xfId="1" applyFont="1" applyFill="1" applyBorder="1" applyAlignment="1">
      <alignment horizontal="center" vertical="distributed" wrapText="1"/>
    </xf>
    <xf numFmtId="0" fontId="44" fillId="4" borderId="32" xfId="1" applyFont="1" applyFill="1" applyBorder="1" applyAlignment="1">
      <alignment vertical="center"/>
    </xf>
    <xf numFmtId="0" fontId="44" fillId="4" borderId="33" xfId="1" applyFont="1" applyFill="1" applyBorder="1" applyAlignment="1">
      <alignment vertical="center"/>
    </xf>
    <xf numFmtId="0" fontId="41" fillId="11" borderId="12" xfId="1" applyFont="1" applyFill="1" applyBorder="1" applyAlignment="1">
      <alignment horizontal="center" vertical="center" wrapText="1"/>
    </xf>
    <xf numFmtId="0" fontId="1" fillId="0" borderId="55" xfId="1" applyFont="1" applyBorder="1" applyAlignment="1">
      <alignment horizontal="center" vertical="center"/>
    </xf>
    <xf numFmtId="0" fontId="41" fillId="13" borderId="69" xfId="1" applyFont="1" applyFill="1" applyBorder="1" applyAlignment="1">
      <alignment horizontal="center" vertical="center" wrapText="1"/>
    </xf>
    <xf numFmtId="0" fontId="41" fillId="11" borderId="70" xfId="1" applyFont="1" applyFill="1" applyBorder="1" applyAlignment="1">
      <alignment horizontal="center" vertical="center" wrapText="1"/>
    </xf>
    <xf numFmtId="0" fontId="41" fillId="11" borderId="71" xfId="1" applyFont="1" applyFill="1" applyBorder="1" applyAlignment="1">
      <alignment horizontal="center" vertical="center" wrapText="1"/>
    </xf>
    <xf numFmtId="0" fontId="41" fillId="13" borderId="12" xfId="1" applyFont="1" applyFill="1" applyBorder="1" applyAlignment="1">
      <alignment horizontal="center" vertical="center" wrapText="1"/>
    </xf>
    <xf numFmtId="0" fontId="1" fillId="5" borderId="55" xfId="1" applyFont="1" applyFill="1" applyBorder="1" applyAlignment="1">
      <alignment horizontal="center" vertical="center"/>
    </xf>
    <xf numFmtId="0" fontId="41" fillId="13" borderId="70" xfId="1" applyFont="1" applyFill="1" applyBorder="1" applyAlignment="1">
      <alignment horizontal="center" vertical="center" wrapText="1"/>
    </xf>
    <xf numFmtId="0" fontId="1" fillId="5" borderId="53" xfId="1" applyFont="1" applyFill="1" applyBorder="1" applyAlignment="1">
      <alignment horizontal="center" vertical="center"/>
    </xf>
    <xf numFmtId="0" fontId="41" fillId="13" borderId="71" xfId="1" applyFont="1" applyFill="1" applyBorder="1" applyAlignment="1">
      <alignment horizontal="center" vertical="center" wrapText="1"/>
    </xf>
    <xf numFmtId="0" fontId="38" fillId="15" borderId="48" xfId="1" applyFont="1" applyFill="1" applyBorder="1" applyAlignment="1">
      <alignment horizontal="center" vertical="distributed" wrapText="1"/>
    </xf>
    <xf numFmtId="0" fontId="41" fillId="16" borderId="32" xfId="1" applyFont="1" applyFill="1" applyBorder="1" applyAlignment="1">
      <alignment horizontal="center" vertical="center" wrapText="1"/>
    </xf>
    <xf numFmtId="0" fontId="1" fillId="15" borderId="32" xfId="1" applyFont="1" applyFill="1" applyBorder="1" applyAlignment="1">
      <alignment horizontal="center" vertical="center"/>
    </xf>
    <xf numFmtId="0" fontId="45" fillId="16" borderId="32" xfId="1" applyFont="1" applyFill="1" applyBorder="1" applyAlignment="1">
      <alignment horizontal="center" vertical="center" wrapText="1"/>
    </xf>
    <xf numFmtId="0" fontId="16" fillId="15" borderId="32" xfId="1" applyFont="1" applyFill="1" applyBorder="1" applyAlignment="1">
      <alignment horizontal="center" vertical="center"/>
    </xf>
    <xf numFmtId="0" fontId="45" fillId="16" borderId="33" xfId="1" applyFont="1" applyFill="1" applyBorder="1" applyAlignment="1">
      <alignment horizontal="center" vertical="center" wrapText="1"/>
    </xf>
    <xf numFmtId="0" fontId="41" fillId="11" borderId="13" xfId="1" applyFont="1" applyFill="1" applyBorder="1" applyAlignment="1">
      <alignment horizontal="center" vertical="center" wrapText="1"/>
    </xf>
    <xf numFmtId="0" fontId="41" fillId="11" borderId="48" xfId="1" applyFont="1" applyFill="1" applyBorder="1" applyAlignment="1">
      <alignment horizontal="center" vertical="center" wrapText="1"/>
    </xf>
    <xf numFmtId="0" fontId="41" fillId="11" borderId="55" xfId="1" applyFont="1" applyFill="1" applyBorder="1" applyAlignment="1">
      <alignment horizontal="center" vertical="center" wrapText="1"/>
    </xf>
    <xf numFmtId="0" fontId="41" fillId="13" borderId="49" xfId="1" applyFont="1" applyFill="1" applyBorder="1" applyAlignment="1">
      <alignment horizontal="center" vertical="center" wrapText="1"/>
    </xf>
    <xf numFmtId="0" fontId="32" fillId="11" borderId="48" xfId="1" applyFont="1" applyFill="1" applyBorder="1" applyAlignment="1">
      <alignment horizontal="center" vertical="center" wrapText="1"/>
    </xf>
    <xf numFmtId="0" fontId="32" fillId="11" borderId="12" xfId="1" applyFont="1" applyFill="1" applyBorder="1" applyAlignment="1">
      <alignment horizontal="center" vertical="center" wrapText="1"/>
    </xf>
    <xf numFmtId="0" fontId="32" fillId="11" borderId="13" xfId="1" applyFont="1" applyFill="1" applyBorder="1" applyAlignment="1">
      <alignment horizontal="center" vertical="center" wrapText="1"/>
    </xf>
    <xf numFmtId="0" fontId="32" fillId="0" borderId="55" xfId="1" applyFont="1" applyBorder="1" applyAlignment="1">
      <alignment horizontal="center" vertical="center"/>
    </xf>
    <xf numFmtId="0" fontId="32" fillId="13" borderId="49" xfId="1" applyFont="1" applyFill="1" applyBorder="1" applyAlignment="1">
      <alignment horizontal="center" vertical="center" wrapText="1"/>
    </xf>
    <xf numFmtId="0" fontId="32" fillId="11" borderId="55" xfId="1" applyFont="1" applyFill="1" applyBorder="1" applyAlignment="1">
      <alignment horizontal="center" vertical="center" wrapText="1"/>
    </xf>
    <xf numFmtId="0" fontId="32" fillId="0" borderId="12" xfId="1" applyFont="1" applyBorder="1" applyAlignment="1">
      <alignment horizontal="center" vertical="center"/>
    </xf>
    <xf numFmtId="0" fontId="1" fillId="0" borderId="22" xfId="1" applyFont="1" applyFill="1" applyBorder="1"/>
    <xf numFmtId="0" fontId="38" fillId="0" borderId="48" xfId="1" applyFont="1" applyFill="1" applyBorder="1" applyAlignment="1">
      <alignment horizontal="center" vertical="distributed" wrapText="1"/>
    </xf>
    <xf numFmtId="0" fontId="32" fillId="0" borderId="12" xfId="1" applyFont="1" applyFill="1" applyBorder="1" applyAlignment="1">
      <alignment horizontal="center" vertical="center"/>
    </xf>
    <xf numFmtId="0" fontId="32" fillId="0" borderId="13" xfId="1" applyFont="1" applyFill="1" applyBorder="1" applyAlignment="1">
      <alignment horizontal="center" vertical="center" wrapText="1"/>
    </xf>
    <xf numFmtId="0" fontId="32" fillId="0" borderId="48" xfId="1" applyFont="1" applyFill="1" applyBorder="1" applyAlignment="1">
      <alignment horizontal="center" vertical="center" wrapText="1"/>
    </xf>
    <xf numFmtId="0" fontId="32" fillId="0" borderId="55" xfId="1" applyFont="1" applyFill="1" applyBorder="1" applyAlignment="1">
      <alignment horizontal="center" vertical="center"/>
    </xf>
    <xf numFmtId="0" fontId="32" fillId="0" borderId="49" xfId="1" applyFont="1" applyFill="1" applyBorder="1" applyAlignment="1">
      <alignment horizontal="center" vertical="center" wrapText="1"/>
    </xf>
    <xf numFmtId="0" fontId="41" fillId="0" borderId="55" xfId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center" vertical="center" wrapText="1"/>
    </xf>
    <xf numFmtId="0" fontId="32" fillId="0" borderId="48" xfId="1" applyFont="1" applyFill="1" applyBorder="1" applyAlignment="1">
      <alignment horizontal="center" vertical="center"/>
    </xf>
    <xf numFmtId="0" fontId="32" fillId="0" borderId="55" xfId="1" applyFont="1" applyFill="1" applyBorder="1" applyAlignment="1">
      <alignment horizontal="center" vertical="center" wrapText="1"/>
    </xf>
    <xf numFmtId="0" fontId="41" fillId="11" borderId="48" xfId="1" applyFont="1" applyFill="1" applyBorder="1" applyAlignment="1" applyProtection="1">
      <alignment horizontal="center" vertical="center" wrapText="1"/>
    </xf>
    <xf numFmtId="0" fontId="38" fillId="0" borderId="56" xfId="1" applyFont="1" applyBorder="1" applyAlignment="1">
      <alignment horizontal="center" vertical="distributed" wrapText="1"/>
    </xf>
    <xf numFmtId="0" fontId="44" fillId="0" borderId="48" xfId="1" applyFont="1" applyFill="1" applyBorder="1" applyAlignment="1">
      <alignment horizontal="center" vertical="center"/>
    </xf>
    <xf numFmtId="0" fontId="32" fillId="13" borderId="55" xfId="1" applyFont="1" applyFill="1" applyBorder="1" applyAlignment="1">
      <alignment horizontal="center" vertical="center" wrapText="1"/>
    </xf>
    <xf numFmtId="0" fontId="32" fillId="13" borderId="48" xfId="1" applyFont="1" applyFill="1" applyBorder="1" applyAlignment="1">
      <alignment horizontal="center" vertical="center" wrapText="1"/>
    </xf>
    <xf numFmtId="0" fontId="1" fillId="5" borderId="32" xfId="1" applyFont="1" applyFill="1" applyBorder="1" applyAlignment="1">
      <alignment horizontal="center" vertical="center"/>
    </xf>
    <xf numFmtId="0" fontId="1" fillId="5" borderId="40" xfId="1" applyFont="1" applyFill="1" applyBorder="1" applyAlignment="1">
      <alignment horizontal="center" vertical="center"/>
    </xf>
    <xf numFmtId="0" fontId="16" fillId="15" borderId="32" xfId="1" applyFont="1" applyFill="1" applyBorder="1" applyAlignment="1">
      <alignment vertical="center"/>
    </xf>
    <xf numFmtId="0" fontId="16" fillId="15" borderId="33" xfId="1" applyFont="1" applyFill="1" applyBorder="1" applyAlignment="1">
      <alignment vertical="center"/>
    </xf>
    <xf numFmtId="0" fontId="38" fillId="2" borderId="79" xfId="1" applyFont="1" applyFill="1" applyBorder="1" applyAlignment="1">
      <alignment horizontal="center" vertical="distributed" wrapText="1"/>
    </xf>
    <xf numFmtId="0" fontId="18" fillId="2" borderId="80" xfId="1" applyFont="1" applyFill="1" applyBorder="1" applyAlignment="1">
      <alignment vertical="center" wrapText="1"/>
    </xf>
    <xf numFmtId="0" fontId="18" fillId="2" borderId="81" xfId="1" applyFont="1" applyFill="1" applyBorder="1" applyAlignment="1">
      <alignment vertical="center" wrapText="1"/>
    </xf>
    <xf numFmtId="0" fontId="18" fillId="2" borderId="79" xfId="1" applyFont="1" applyFill="1" applyBorder="1" applyAlignment="1">
      <alignment vertical="center" wrapText="1"/>
    </xf>
    <xf numFmtId="0" fontId="18" fillId="2" borderId="82" xfId="1" applyFont="1" applyFill="1" applyBorder="1" applyAlignment="1">
      <alignment vertical="center" wrapText="1"/>
    </xf>
    <xf numFmtId="0" fontId="18" fillId="2" borderId="83" xfId="1" applyFont="1" applyFill="1" applyBorder="1" applyAlignment="1">
      <alignment vertical="center" wrapText="1"/>
    </xf>
    <xf numFmtId="0" fontId="38" fillId="2" borderId="81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38" fillId="0" borderId="56" xfId="1" applyFont="1" applyBorder="1" applyAlignment="1">
      <alignment horizontal="center" vertical="distributed"/>
    </xf>
    <xf numFmtId="0" fontId="32" fillId="0" borderId="45" xfId="1" applyFont="1" applyBorder="1" applyAlignment="1">
      <alignment horizontal="center" vertical="center"/>
    </xf>
    <xf numFmtId="0" fontId="32" fillId="0" borderId="35" xfId="1" applyFont="1" applyBorder="1" applyAlignment="1">
      <alignment horizontal="center" vertical="center"/>
    </xf>
    <xf numFmtId="0" fontId="32" fillId="11" borderId="56" xfId="1" applyFont="1" applyFill="1" applyBorder="1" applyAlignment="1" applyProtection="1">
      <alignment horizontal="center" vertical="center" wrapText="1"/>
    </xf>
    <xf numFmtId="0" fontId="32" fillId="11" borderId="72" xfId="1" applyFont="1" applyFill="1" applyBorder="1" applyAlignment="1" applyProtection="1">
      <alignment horizontal="center" vertical="center" wrapText="1"/>
    </xf>
    <xf numFmtId="0" fontId="32" fillId="11" borderId="73" xfId="1" applyFont="1" applyFill="1" applyBorder="1" applyAlignment="1">
      <alignment horizontal="center" vertical="center" wrapText="1"/>
    </xf>
    <xf numFmtId="0" fontId="32" fillId="11" borderId="72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/>
    </xf>
    <xf numFmtId="0" fontId="9" fillId="0" borderId="48" xfId="1" applyFont="1" applyBorder="1" applyAlignment="1">
      <alignment horizontal="center" vertical="distributed"/>
    </xf>
    <xf numFmtId="0" fontId="9" fillId="0" borderId="11" xfId="1" applyFont="1" applyBorder="1" applyAlignment="1">
      <alignment horizontal="center" vertical="distributed"/>
    </xf>
    <xf numFmtId="0" fontId="32" fillId="11" borderId="90" xfId="1" applyFont="1" applyFill="1" applyBorder="1" applyAlignment="1" applyProtection="1">
      <alignment horizontal="center" vertical="center" wrapText="1"/>
    </xf>
    <xf numFmtId="0" fontId="32" fillId="11" borderId="91" xfId="1" applyFont="1" applyFill="1" applyBorder="1" applyAlignment="1" applyProtection="1">
      <alignment horizontal="center" vertical="center" wrapText="1"/>
    </xf>
    <xf numFmtId="0" fontId="38" fillId="3" borderId="93" xfId="1" applyFont="1" applyFill="1" applyBorder="1" applyAlignment="1">
      <alignment horizontal="center" vertical="distributed" wrapText="1"/>
    </xf>
    <xf numFmtId="0" fontId="38" fillId="3" borderId="101" xfId="1" applyFont="1" applyFill="1" applyBorder="1" applyAlignment="1">
      <alignment horizontal="center" vertical="distributed" wrapText="1"/>
    </xf>
    <xf numFmtId="0" fontId="17" fillId="0" borderId="0" xfId="1" applyFont="1" applyFill="1" applyBorder="1" applyAlignment="1">
      <alignment vertical="center"/>
    </xf>
    <xf numFmtId="0" fontId="38" fillId="2" borderId="48" xfId="1" applyFont="1" applyFill="1" applyBorder="1" applyAlignment="1">
      <alignment horizontal="center" vertical="distributed" wrapText="1"/>
    </xf>
    <xf numFmtId="0" fontId="18" fillId="2" borderId="12" xfId="1" applyFont="1" applyFill="1" applyBorder="1" applyAlignment="1">
      <alignment vertical="center" wrapText="1"/>
    </xf>
    <xf numFmtId="0" fontId="18" fillId="2" borderId="13" xfId="1" applyFont="1" applyFill="1" applyBorder="1" applyAlignment="1">
      <alignment vertical="center" wrapText="1"/>
    </xf>
    <xf numFmtId="0" fontId="38" fillId="2" borderId="106" xfId="1" applyFont="1" applyFill="1" applyBorder="1" applyAlignment="1">
      <alignment vertical="center" wrapText="1"/>
    </xf>
    <xf numFmtId="0" fontId="18" fillId="2" borderId="107" xfId="1" applyFont="1" applyFill="1" applyBorder="1" applyAlignment="1">
      <alignment vertical="center" wrapText="1"/>
    </xf>
    <xf numFmtId="0" fontId="18" fillId="2" borderId="49" xfId="1" applyFont="1" applyFill="1" applyBorder="1" applyAlignment="1">
      <alignment vertical="center" wrapText="1"/>
    </xf>
    <xf numFmtId="0" fontId="18" fillId="5" borderId="0" xfId="1" applyFont="1" applyFill="1" applyBorder="1" applyAlignment="1">
      <alignment vertical="center" wrapText="1"/>
    </xf>
    <xf numFmtId="0" fontId="46" fillId="0" borderId="12" xfId="1" applyFont="1" applyBorder="1" applyAlignment="1">
      <alignment horizontal="center" vertical="center"/>
    </xf>
    <xf numFmtId="0" fontId="47" fillId="0" borderId="55" xfId="1" applyFont="1" applyBorder="1" applyAlignment="1">
      <alignment horizontal="center" vertical="center"/>
    </xf>
    <xf numFmtId="0" fontId="48" fillId="11" borderId="48" xfId="1" applyFont="1" applyFill="1" applyBorder="1" applyAlignment="1" applyProtection="1">
      <alignment horizontal="center" vertical="center" wrapText="1"/>
    </xf>
    <xf numFmtId="0" fontId="48" fillId="11" borderId="55" xfId="1" applyFont="1" applyFill="1" applyBorder="1" applyAlignment="1">
      <alignment horizontal="center" vertical="center" wrapText="1"/>
    </xf>
    <xf numFmtId="0" fontId="48" fillId="11" borderId="48" xfId="1" applyFont="1" applyFill="1" applyBorder="1" applyAlignment="1">
      <alignment horizontal="center" vertical="center" wrapText="1"/>
    </xf>
    <xf numFmtId="1" fontId="17" fillId="0" borderId="0" xfId="1" applyNumberFormat="1" applyFont="1" applyFill="1" applyBorder="1"/>
    <xf numFmtId="0" fontId="9" fillId="0" borderId="56" xfId="1" applyFont="1" applyBorder="1" applyAlignment="1">
      <alignment horizontal="center" vertical="distributed" wrapText="1"/>
    </xf>
    <xf numFmtId="0" fontId="1" fillId="11" borderId="55" xfId="1" applyFont="1" applyFill="1" applyBorder="1" applyAlignment="1">
      <alignment horizontal="center" vertical="center" wrapText="1"/>
    </xf>
    <xf numFmtId="0" fontId="8" fillId="0" borderId="22" xfId="1" applyFont="1" applyBorder="1"/>
    <xf numFmtId="0" fontId="8" fillId="0" borderId="12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28" fillId="0" borderId="0" xfId="1" applyFont="1" applyFill="1" applyBorder="1"/>
    <xf numFmtId="0" fontId="8" fillId="0" borderId="0" xfId="1" applyFont="1" applyBorder="1"/>
    <xf numFmtId="0" fontId="8" fillId="0" borderId="0" xfId="1" applyFont="1"/>
    <xf numFmtId="0" fontId="48" fillId="11" borderId="12" xfId="1" applyFont="1" applyFill="1" applyBorder="1" applyAlignment="1">
      <alignment horizontal="center" vertical="center" wrapText="1"/>
    </xf>
    <xf numFmtId="0" fontId="48" fillId="11" borderId="108" xfId="1" applyFont="1" applyFill="1" applyBorder="1" applyAlignment="1" applyProtection="1">
      <alignment horizontal="center" vertical="center" wrapText="1"/>
    </xf>
    <xf numFmtId="0" fontId="49" fillId="2" borderId="83" xfId="1" applyFont="1" applyFill="1" applyBorder="1" applyAlignment="1">
      <alignment vertical="center" wrapText="1"/>
    </xf>
    <xf numFmtId="0" fontId="8" fillId="0" borderId="22" xfId="1" applyFont="1" applyFill="1" applyBorder="1"/>
    <xf numFmtId="0" fontId="38" fillId="0" borderId="48" xfId="1" applyFont="1" applyFill="1" applyBorder="1" applyAlignment="1">
      <alignment horizontal="center" vertical="center" wrapText="1"/>
    </xf>
    <xf numFmtId="0" fontId="38" fillId="0" borderId="12" xfId="1" applyFont="1" applyFill="1" applyBorder="1" applyAlignment="1">
      <alignment horizontal="left" vertical="center" wrapText="1"/>
    </xf>
    <xf numFmtId="0" fontId="38" fillId="0" borderId="55" xfId="1" applyFont="1" applyFill="1" applyBorder="1" applyAlignment="1">
      <alignment horizontal="left" vertical="center" wrapText="1"/>
    </xf>
    <xf numFmtId="0" fontId="38" fillId="0" borderId="48" xfId="1" applyFont="1" applyFill="1" applyBorder="1" applyAlignment="1">
      <alignment horizontal="left" vertical="center" wrapText="1"/>
    </xf>
    <xf numFmtId="0" fontId="8" fillId="0" borderId="48" xfId="1" applyFont="1" applyBorder="1" applyAlignment="1">
      <alignment vertical="center"/>
    </xf>
    <xf numFmtId="0" fontId="8" fillId="0" borderId="55" xfId="1" applyFont="1" applyBorder="1" applyAlignment="1">
      <alignment vertical="center"/>
    </xf>
    <xf numFmtId="0" fontId="8" fillId="0" borderId="0" xfId="1" applyFont="1" applyFill="1" applyBorder="1"/>
    <xf numFmtId="0" fontId="8" fillId="0" borderId="0" xfId="1" applyFont="1" applyFill="1"/>
    <xf numFmtId="0" fontId="38" fillId="0" borderId="48" xfId="1" applyFont="1" applyFill="1" applyBorder="1" applyAlignment="1">
      <alignment vertical="distributed" wrapText="1"/>
    </xf>
    <xf numFmtId="0" fontId="1" fillId="0" borderId="48" xfId="1" applyFont="1" applyBorder="1" applyAlignment="1">
      <alignment vertical="center"/>
    </xf>
    <xf numFmtId="0" fontId="1" fillId="0" borderId="55" xfId="1" applyFont="1" applyBorder="1" applyAlignment="1">
      <alignment horizontal="left" vertical="center"/>
    </xf>
    <xf numFmtId="0" fontId="1" fillId="11" borderId="12" xfId="1" applyFont="1" applyFill="1" applyBorder="1" applyAlignment="1">
      <alignment horizontal="center" vertical="center" wrapText="1"/>
    </xf>
    <xf numFmtId="0" fontId="38" fillId="0" borderId="108" xfId="1" applyFont="1" applyFill="1" applyBorder="1" applyAlignment="1">
      <alignment vertical="distributed" wrapText="1"/>
    </xf>
    <xf numFmtId="0" fontId="41" fillId="11" borderId="112" xfId="1" applyFont="1" applyFill="1" applyBorder="1" applyAlignment="1">
      <alignment horizontal="center" vertical="center" wrapText="1"/>
    </xf>
    <xf numFmtId="0" fontId="41" fillId="11" borderId="113" xfId="1" applyFont="1" applyFill="1" applyBorder="1" applyAlignment="1">
      <alignment horizontal="center" vertical="center" wrapText="1"/>
    </xf>
    <xf numFmtId="0" fontId="41" fillId="11" borderId="114" xfId="1" applyFont="1" applyFill="1" applyBorder="1" applyAlignment="1">
      <alignment horizontal="center" vertical="center" wrapText="1"/>
    </xf>
    <xf numFmtId="0" fontId="1" fillId="0" borderId="114" xfId="1" applyFont="1" applyBorder="1" applyAlignment="1">
      <alignment vertical="center"/>
    </xf>
    <xf numFmtId="0" fontId="1" fillId="0" borderId="113" xfId="1" applyFont="1" applyBorder="1" applyAlignment="1">
      <alignment horizontal="left" vertical="center"/>
    </xf>
    <xf numFmtId="0" fontId="16" fillId="17" borderId="117" xfId="1" applyFont="1" applyFill="1" applyBorder="1" applyAlignment="1">
      <alignment vertical="center"/>
    </xf>
    <xf numFmtId="0" fontId="16" fillId="17" borderId="119" xfId="1" applyFont="1" applyFill="1" applyBorder="1" applyAlignment="1">
      <alignment vertical="center"/>
    </xf>
    <xf numFmtId="0" fontId="16" fillId="17" borderId="1" xfId="1" applyFont="1" applyFill="1" applyBorder="1" applyAlignment="1">
      <alignment vertical="center"/>
    </xf>
    <xf numFmtId="0" fontId="16" fillId="17" borderId="63" xfId="1" applyFont="1" applyFill="1" applyBorder="1" applyAlignment="1">
      <alignment vertical="center"/>
    </xf>
    <xf numFmtId="0" fontId="33" fillId="15" borderId="31" xfId="1" applyFont="1" applyFill="1" applyBorder="1" applyAlignment="1">
      <alignment horizontal="center" vertical="center" wrapText="1"/>
    </xf>
    <xf numFmtId="0" fontId="16" fillId="15" borderId="32" xfId="1" applyFont="1" applyFill="1" applyBorder="1" applyAlignment="1"/>
    <xf numFmtId="0" fontId="16" fillId="15" borderId="33" xfId="1" applyFont="1" applyFill="1" applyBorder="1" applyAlignment="1"/>
    <xf numFmtId="0" fontId="1" fillId="0" borderId="22" xfId="1" applyFont="1" applyBorder="1" applyAlignment="1"/>
    <xf numFmtId="0" fontId="33" fillId="15" borderId="48" xfId="1" applyFont="1" applyFill="1" applyBorder="1" applyAlignment="1">
      <alignment horizontal="center" wrapText="1"/>
    </xf>
    <xf numFmtId="0" fontId="17" fillId="0" borderId="0" xfId="1" applyFont="1" applyFill="1" applyBorder="1" applyAlignment="1"/>
    <xf numFmtId="0" fontId="33" fillId="15" borderId="48" xfId="1" applyFont="1" applyFill="1" applyBorder="1" applyAlignment="1">
      <alignment horizontal="center" vertical="center" wrapText="1"/>
    </xf>
    <xf numFmtId="0" fontId="33" fillId="0" borderId="48" xfId="1" applyFont="1" applyBorder="1" applyAlignment="1">
      <alignment horizontal="center" vertical="center" wrapText="1"/>
    </xf>
    <xf numFmtId="0" fontId="51" fillId="15" borderId="48" xfId="1" applyFont="1" applyFill="1" applyBorder="1" applyAlignment="1">
      <alignment horizontal="center" vertical="center" wrapText="1"/>
    </xf>
    <xf numFmtId="0" fontId="16" fillId="15" borderId="37" xfId="1" applyFont="1" applyFill="1" applyBorder="1" applyAlignment="1"/>
    <xf numFmtId="0" fontId="16" fillId="15" borderId="38" xfId="1" applyFont="1" applyFill="1" applyBorder="1" applyAlignment="1"/>
    <xf numFmtId="0" fontId="16" fillId="17" borderId="24" xfId="1" applyFont="1" applyFill="1" applyBorder="1" applyAlignment="1">
      <alignment vertical="center"/>
    </xf>
    <xf numFmtId="0" fontId="16" fillId="17" borderId="24" xfId="1" applyFont="1" applyFill="1" applyBorder="1" applyAlignment="1"/>
    <xf numFmtId="0" fontId="1" fillId="0" borderId="0" xfId="1" applyFont="1" applyBorder="1" applyAlignment="1">
      <alignment horizontal="center" vertical="center"/>
    </xf>
    <xf numFmtId="1" fontId="1" fillId="0" borderId="0" xfId="1" applyNumberFormat="1" applyFont="1" applyBorder="1" applyAlignment="1">
      <alignment horizontal="center" vertical="center"/>
    </xf>
    <xf numFmtId="0" fontId="53" fillId="0" borderId="0" xfId="1" applyFont="1" applyAlignment="1">
      <alignment vertical="center"/>
    </xf>
    <xf numFmtId="2" fontId="53" fillId="10" borderId="123" xfId="1" applyNumberFormat="1" applyFont="1" applyFill="1" applyBorder="1" applyAlignment="1">
      <alignment vertical="center"/>
    </xf>
    <xf numFmtId="2" fontId="53" fillId="10" borderId="124" xfId="1" applyNumberFormat="1" applyFont="1" applyFill="1" applyBorder="1" applyAlignment="1">
      <alignment vertical="center"/>
    </xf>
    <xf numFmtId="2" fontId="53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1" fontId="1" fillId="0" borderId="0" xfId="1" applyNumberFormat="1" applyFont="1" applyAlignment="1">
      <alignment vertical="center"/>
    </xf>
    <xf numFmtId="0" fontId="1" fillId="0" borderId="0" xfId="1"/>
    <xf numFmtId="0" fontId="10" fillId="0" borderId="0" xfId="1" applyFont="1" applyFill="1" applyAlignment="1" applyProtection="1">
      <alignment horizontal="center"/>
      <protection hidden="1"/>
    </xf>
    <xf numFmtId="0" fontId="11" fillId="0" borderId="0" xfId="1" applyFont="1" applyFill="1" applyBorder="1" applyAlignment="1" applyProtection="1">
      <alignment horizontal="center"/>
      <protection hidden="1"/>
    </xf>
    <xf numFmtId="0" fontId="12" fillId="0" borderId="0" xfId="1" applyFont="1" applyFill="1" applyAlignment="1" applyProtection="1">
      <alignment horizontal="center" vertical="top"/>
      <protection hidden="1"/>
    </xf>
    <xf numFmtId="49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Alignment="1" applyProtection="1">
      <alignment horizontal="left"/>
      <protection hidden="1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14" fontId="5" fillId="0" borderId="0" xfId="1" applyNumberFormat="1" applyFont="1" applyFill="1" applyBorder="1" applyAlignment="1" applyProtection="1">
      <alignment horizontal="center" vertical="center"/>
      <protection locked="0"/>
    </xf>
    <xf numFmtId="1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44" xfId="1" applyFont="1" applyFill="1" applyBorder="1" applyAlignment="1">
      <alignment horizontal="center" vertical="distributed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44" xfId="1" applyFont="1" applyFill="1" applyBorder="1" applyAlignment="1">
      <alignment horizontal="center" vertical="center" wrapText="1"/>
    </xf>
    <xf numFmtId="0" fontId="36" fillId="2" borderId="7" xfId="1" applyFont="1" applyFill="1" applyBorder="1" applyAlignment="1">
      <alignment horizontal="center" vertical="distributed"/>
    </xf>
    <xf numFmtId="0" fontId="36" fillId="2" borderId="8" xfId="1" applyFont="1" applyFill="1" applyBorder="1" applyAlignment="1">
      <alignment horizontal="center" vertical="distributed"/>
    </xf>
    <xf numFmtId="0" fontId="36" fillId="2" borderId="9" xfId="1" applyFont="1" applyFill="1" applyBorder="1" applyAlignment="1">
      <alignment horizontal="center" vertical="distributed"/>
    </xf>
    <xf numFmtId="0" fontId="36" fillId="2" borderId="16" xfId="1" applyFont="1" applyFill="1" applyBorder="1" applyAlignment="1">
      <alignment horizontal="center" vertical="distributed"/>
    </xf>
    <xf numFmtId="0" fontId="36" fillId="2" borderId="2" xfId="1" applyFont="1" applyFill="1" applyBorder="1" applyAlignment="1">
      <alignment horizontal="center" vertical="distributed"/>
    </xf>
    <xf numFmtId="0" fontId="36" fillId="2" borderId="17" xfId="1" applyFont="1" applyFill="1" applyBorder="1" applyAlignment="1">
      <alignment horizontal="center" vertical="distributed"/>
    </xf>
    <xf numFmtId="0" fontId="9" fillId="2" borderId="44" xfId="1" applyFont="1" applyFill="1" applyBorder="1" applyAlignment="1">
      <alignment horizontal="center" textRotation="90" wrapText="1"/>
    </xf>
    <xf numFmtId="0" fontId="38" fillId="2" borderId="44" xfId="1" applyFont="1" applyFill="1" applyBorder="1" applyAlignment="1">
      <alignment horizontal="center" vertical="center" textRotation="90" wrapText="1"/>
    </xf>
    <xf numFmtId="0" fontId="12" fillId="5" borderId="0" xfId="1" applyFont="1" applyFill="1" applyAlignment="1">
      <alignment horizontal="center"/>
    </xf>
    <xf numFmtId="0" fontId="18" fillId="0" borderId="0" xfId="1" applyFont="1" applyFill="1" applyBorder="1" applyAlignment="1" applyProtection="1">
      <alignment horizontal="left" vertical="center"/>
      <protection hidden="1"/>
    </xf>
    <xf numFmtId="0" fontId="18" fillId="0" borderId="0" xfId="1" applyFont="1" applyFill="1" applyAlignment="1" applyProtection="1">
      <alignment horizontal="center" vertical="center"/>
      <protection hidden="1"/>
    </xf>
    <xf numFmtId="49" fontId="2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Border="1" applyAlignment="1" applyProtection="1">
      <alignment vertical="center"/>
      <protection hidden="1"/>
    </xf>
    <xf numFmtId="49" fontId="10" fillId="0" borderId="0" xfId="1" applyNumberFormat="1" applyFont="1" applyFill="1" applyBorder="1" applyAlignment="1" applyProtection="1">
      <alignment horizontal="left" vertical="center"/>
      <protection hidden="1"/>
    </xf>
    <xf numFmtId="49" fontId="10" fillId="0" borderId="0" xfId="1" applyNumberFormat="1" applyFont="1" applyFill="1" applyBorder="1" applyAlignment="1" applyProtection="1">
      <alignment horizontal="left" vertical="center" shrinkToFit="1"/>
      <protection hidden="1"/>
    </xf>
    <xf numFmtId="0" fontId="23" fillId="0" borderId="0" xfId="1" applyNumberFormat="1" applyFont="1" applyFill="1" applyAlignment="1" applyProtection="1">
      <alignment horizontal="left" vertical="center"/>
      <protection hidden="1"/>
    </xf>
    <xf numFmtId="0" fontId="18" fillId="0" borderId="0" xfId="1" applyFont="1" applyFill="1" applyAlignment="1" applyProtection="1">
      <alignment horizontal="left" vertical="center" wrapText="1"/>
      <protection hidden="1"/>
    </xf>
    <xf numFmtId="0" fontId="24" fillId="0" borderId="0" xfId="1" applyNumberFormat="1" applyFont="1" applyFill="1" applyAlignment="1" applyProtection="1">
      <alignment horizontal="left" vertical="center"/>
      <protection hidden="1"/>
    </xf>
    <xf numFmtId="0" fontId="39" fillId="2" borderId="28" xfId="1" applyFont="1" applyFill="1" applyBorder="1" applyAlignment="1">
      <alignment horizontal="center" vertical="center" wrapText="1"/>
    </xf>
    <xf numFmtId="0" fontId="39" fillId="2" borderId="29" xfId="1" applyFont="1" applyFill="1" applyBorder="1" applyAlignment="1">
      <alignment horizontal="center" vertical="center" wrapText="1"/>
    </xf>
    <xf numFmtId="0" fontId="39" fillId="2" borderId="30" xfId="1" applyFont="1" applyFill="1" applyBorder="1" applyAlignment="1">
      <alignment horizontal="center" vertical="center" wrapText="1"/>
    </xf>
    <xf numFmtId="0" fontId="36" fillId="2" borderId="28" xfId="1" applyFont="1" applyFill="1" applyBorder="1" applyAlignment="1">
      <alignment horizontal="center" vertical="center" wrapText="1"/>
    </xf>
    <xf numFmtId="0" fontId="36" fillId="2" borderId="29" xfId="1" applyFont="1" applyFill="1" applyBorder="1" applyAlignment="1">
      <alignment horizontal="center" vertical="center" wrapText="1"/>
    </xf>
    <xf numFmtId="0" fontId="36" fillId="2" borderId="30" xfId="1" applyFont="1" applyFill="1" applyBorder="1" applyAlignment="1">
      <alignment horizontal="center" vertical="center" wrapText="1"/>
    </xf>
    <xf numFmtId="0" fontId="36" fillId="2" borderId="46" xfId="1" applyFont="1" applyFill="1" applyBorder="1" applyAlignment="1">
      <alignment horizontal="center"/>
    </xf>
    <xf numFmtId="0" fontId="9" fillId="2" borderId="44" xfId="1" applyFont="1" applyFill="1" applyBorder="1" applyAlignment="1">
      <alignment horizontal="center"/>
    </xf>
    <xf numFmtId="0" fontId="39" fillId="2" borderId="28" xfId="1" applyFont="1" applyFill="1" applyBorder="1" applyAlignment="1">
      <alignment horizontal="center" vertical="center"/>
    </xf>
    <xf numFmtId="0" fontId="39" fillId="2" borderId="29" xfId="1" applyFont="1" applyFill="1" applyBorder="1" applyAlignment="1">
      <alignment horizontal="center" vertical="center"/>
    </xf>
    <xf numFmtId="0" fontId="39" fillId="2" borderId="30" xfId="1" applyFont="1" applyFill="1" applyBorder="1" applyAlignment="1">
      <alignment horizontal="center" vertical="center"/>
    </xf>
    <xf numFmtId="1" fontId="31" fillId="7" borderId="32" xfId="1" applyNumberFormat="1" applyFont="1" applyFill="1" applyBorder="1" applyAlignment="1">
      <alignment horizontal="center" vertical="center"/>
    </xf>
    <xf numFmtId="0" fontId="31" fillId="7" borderId="32" xfId="1" applyFont="1" applyFill="1" applyBorder="1" applyAlignment="1">
      <alignment horizontal="center" vertical="center"/>
    </xf>
    <xf numFmtId="0" fontId="31" fillId="7" borderId="33" xfId="1" applyFont="1" applyFill="1" applyBorder="1" applyAlignment="1">
      <alignment horizontal="center" vertical="center"/>
    </xf>
    <xf numFmtId="0" fontId="31" fillId="7" borderId="31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left" vertical="center" wrapText="1"/>
    </xf>
    <xf numFmtId="0" fontId="1" fillId="0" borderId="48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1" fillId="8" borderId="49" xfId="1" applyFont="1" applyFill="1" applyBorder="1" applyAlignment="1">
      <alignment horizontal="center" vertical="center"/>
    </xf>
    <xf numFmtId="0" fontId="1" fillId="8" borderId="12" xfId="1" applyFont="1" applyFill="1" applyBorder="1" applyAlignment="1">
      <alignment horizontal="center" vertical="center"/>
    </xf>
    <xf numFmtId="0" fontId="1" fillId="8" borderId="55" xfId="1" applyFont="1" applyFill="1" applyBorder="1" applyAlignment="1">
      <alignment horizontal="center" vertical="center"/>
    </xf>
    <xf numFmtId="1" fontId="9" fillId="0" borderId="31" xfId="1" applyNumberFormat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1" fontId="1" fillId="0" borderId="12" xfId="1" applyNumberFormat="1" applyFont="1" applyBorder="1" applyAlignment="1">
      <alignment horizontal="center" vertical="center"/>
    </xf>
    <xf numFmtId="0" fontId="12" fillId="9" borderId="2" xfId="1" applyFont="1" applyFill="1" applyBorder="1" applyAlignment="1">
      <alignment horizontal="center"/>
    </xf>
    <xf numFmtId="0" fontId="40" fillId="10" borderId="13" xfId="1" applyFont="1" applyFill="1" applyBorder="1" applyAlignment="1">
      <alignment horizontal="left" vertical="distributed" wrapText="1"/>
    </xf>
    <xf numFmtId="0" fontId="40" fillId="10" borderId="32" xfId="1" applyFont="1" applyFill="1" applyBorder="1" applyAlignment="1">
      <alignment horizontal="left" vertical="distributed" wrapText="1"/>
    </xf>
    <xf numFmtId="0" fontId="40" fillId="10" borderId="49" xfId="1" applyFont="1" applyFill="1" applyBorder="1" applyAlignment="1">
      <alignment horizontal="left" vertical="distributed" wrapText="1"/>
    </xf>
    <xf numFmtId="0" fontId="38" fillId="7" borderId="12" xfId="1" applyFont="1" applyFill="1" applyBorder="1" applyAlignment="1">
      <alignment horizontal="left" vertical="center" wrapText="1"/>
    </xf>
    <xf numFmtId="1" fontId="31" fillId="7" borderId="31" xfId="1" applyNumberFormat="1" applyFont="1" applyFill="1" applyBorder="1" applyAlignment="1">
      <alignment horizontal="center" vertical="center"/>
    </xf>
    <xf numFmtId="0" fontId="31" fillId="7" borderId="49" xfId="1" applyFont="1" applyFill="1" applyBorder="1" applyAlignment="1">
      <alignment horizontal="center" vertical="center"/>
    </xf>
    <xf numFmtId="1" fontId="31" fillId="7" borderId="13" xfId="1" applyNumberFormat="1" applyFont="1" applyFill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1" fontId="1" fillId="0" borderId="48" xfId="1" applyNumberFormat="1" applyFont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55" xfId="1" applyNumberFormat="1" applyFont="1" applyBorder="1" applyAlignment="1">
      <alignment horizontal="center" vertical="center"/>
    </xf>
    <xf numFmtId="0" fontId="9" fillId="0" borderId="45" xfId="1" applyFont="1" applyBorder="1" applyAlignment="1">
      <alignment horizontal="left" vertical="center" wrapText="1"/>
    </xf>
    <xf numFmtId="0" fontId="31" fillId="7" borderId="12" xfId="1" applyFont="1" applyFill="1" applyBorder="1" applyAlignment="1">
      <alignment horizontal="center" vertical="center"/>
    </xf>
    <xf numFmtId="0" fontId="31" fillId="7" borderId="13" xfId="1" applyFont="1" applyFill="1" applyBorder="1" applyAlignment="1">
      <alignment horizontal="center" vertical="center"/>
    </xf>
    <xf numFmtId="1" fontId="31" fillId="7" borderId="33" xfId="1" applyNumberFormat="1" applyFont="1" applyFill="1" applyBorder="1" applyAlignment="1">
      <alignment horizontal="center" vertical="center"/>
    </xf>
    <xf numFmtId="1" fontId="31" fillId="7" borderId="49" xfId="1" applyNumberFormat="1" applyFont="1" applyFill="1" applyBorder="1" applyAlignment="1">
      <alignment horizontal="center" vertical="center"/>
    </xf>
    <xf numFmtId="0" fontId="16" fillId="10" borderId="12" xfId="1" applyFont="1" applyFill="1" applyBorder="1" applyAlignment="1">
      <alignment horizontal="center" vertical="center"/>
    </xf>
    <xf numFmtId="0" fontId="16" fillId="10" borderId="55" xfId="1" applyFont="1" applyFill="1" applyBorder="1" applyAlignment="1">
      <alignment horizontal="center" vertical="center"/>
    </xf>
    <xf numFmtId="1" fontId="16" fillId="10" borderId="48" xfId="1" applyNumberFormat="1" applyFont="1" applyFill="1" applyBorder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1" fontId="16" fillId="10" borderId="12" xfId="1" applyNumberFormat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40" fillId="10" borderId="48" xfId="1" applyFont="1" applyFill="1" applyBorder="1" applyAlignment="1">
      <alignment horizontal="right" vertical="center" wrapText="1"/>
    </xf>
    <xf numFmtId="0" fontId="40" fillId="10" borderId="12" xfId="1" applyFont="1" applyFill="1" applyBorder="1" applyAlignment="1">
      <alignment horizontal="right" vertical="center" wrapText="1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49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33" xfId="1" applyFont="1" applyFill="1" applyBorder="1" applyAlignment="1">
      <alignment horizontal="center"/>
    </xf>
    <xf numFmtId="0" fontId="40" fillId="4" borderId="32" xfId="1" applyFont="1" applyFill="1" applyBorder="1" applyAlignment="1">
      <alignment horizontal="left" wrapText="1"/>
    </xf>
    <xf numFmtId="0" fontId="40" fillId="4" borderId="49" xfId="1" applyFont="1" applyFill="1" applyBorder="1" applyAlignment="1">
      <alignment horizontal="left" wrapText="1"/>
    </xf>
    <xf numFmtId="0" fontId="33" fillId="4" borderId="13" xfId="1" applyFont="1" applyFill="1" applyBorder="1" applyAlignment="1">
      <alignment horizontal="right" vertical="center"/>
    </xf>
    <xf numFmtId="0" fontId="33" fillId="4" borderId="32" xfId="1" applyFont="1" applyFill="1" applyBorder="1" applyAlignment="1">
      <alignment horizontal="right" vertical="center"/>
    </xf>
    <xf numFmtId="0" fontId="16" fillId="2" borderId="34" xfId="1" applyFont="1" applyFill="1" applyBorder="1" applyAlignment="1">
      <alignment horizontal="center"/>
    </xf>
    <xf numFmtId="0" fontId="1" fillId="4" borderId="49" xfId="1" applyFont="1" applyFill="1" applyBorder="1" applyAlignment="1">
      <alignment horizontal="center"/>
    </xf>
    <xf numFmtId="0" fontId="1" fillId="4" borderId="12" xfId="1" applyFont="1" applyFill="1" applyBorder="1" applyAlignment="1">
      <alignment horizontal="center"/>
    </xf>
    <xf numFmtId="0" fontId="40" fillId="2" borderId="32" xfId="1" applyFont="1" applyFill="1" applyBorder="1" applyAlignment="1">
      <alignment horizontal="left" wrapText="1"/>
    </xf>
    <xf numFmtId="0" fontId="40" fillId="2" borderId="49" xfId="1" applyFont="1" applyFill="1" applyBorder="1" applyAlignment="1">
      <alignment horizontal="left" wrapText="1"/>
    </xf>
    <xf numFmtId="0" fontId="29" fillId="2" borderId="13" xfId="1" applyFont="1" applyFill="1" applyBorder="1" applyAlignment="1">
      <alignment horizontal="right" vertical="center"/>
    </xf>
    <xf numFmtId="0" fontId="29" fillId="2" borderId="32" xfId="1" applyFont="1" applyFill="1" applyBorder="1" applyAlignment="1">
      <alignment horizontal="right" vertical="center"/>
    </xf>
    <xf numFmtId="0" fontId="43" fillId="2" borderId="34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1" fillId="0" borderId="31" xfId="1" applyFont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9" fillId="0" borderId="12" xfId="1" applyFont="1" applyBorder="1" applyAlignment="1">
      <alignment horizontal="left" wrapText="1"/>
    </xf>
    <xf numFmtId="0" fontId="1" fillId="0" borderId="56" xfId="1" applyFont="1" applyBorder="1" applyAlignment="1">
      <alignment horizontal="center"/>
    </xf>
    <xf numFmtId="0" fontId="1" fillId="0" borderId="45" xfId="1" applyFont="1" applyBorder="1" applyAlignment="1">
      <alignment horizontal="center"/>
    </xf>
    <xf numFmtId="0" fontId="1" fillId="0" borderId="35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43" fillId="12" borderId="36" xfId="1" applyFont="1" applyFill="1" applyBorder="1" applyAlignment="1">
      <alignment horizontal="center" vertical="center"/>
    </xf>
    <xf numFmtId="0" fontId="43" fillId="12" borderId="37" xfId="1" applyFont="1" applyFill="1" applyBorder="1" applyAlignment="1">
      <alignment horizontal="center" vertical="center"/>
    </xf>
    <xf numFmtId="0" fontId="43" fillId="12" borderId="40" xfId="1" applyFont="1" applyFill="1" applyBorder="1" applyAlignment="1">
      <alignment horizontal="center" vertical="center"/>
    </xf>
    <xf numFmtId="0" fontId="43" fillId="12" borderId="41" xfId="1" applyFont="1" applyFill="1" applyBorder="1" applyAlignment="1">
      <alignment horizontal="center" vertical="center"/>
    </xf>
    <xf numFmtId="0" fontId="38" fillId="4" borderId="61" xfId="1" applyFont="1" applyFill="1" applyBorder="1" applyAlignment="1">
      <alignment horizontal="left" vertical="distributed" wrapText="1"/>
    </xf>
    <xf numFmtId="1" fontId="16" fillId="4" borderId="62" xfId="1" applyNumberFormat="1" applyFont="1" applyFill="1" applyBorder="1" applyAlignment="1">
      <alignment horizontal="center" vertical="center"/>
    </xf>
    <xf numFmtId="1" fontId="16" fillId="4" borderId="1" xfId="1" applyNumberFormat="1" applyFont="1" applyFill="1" applyBorder="1" applyAlignment="1">
      <alignment horizontal="center" vertical="center"/>
    </xf>
    <xf numFmtId="1" fontId="16" fillId="4" borderId="63" xfId="1" applyNumberFormat="1" applyFont="1" applyFill="1" applyBorder="1" applyAlignment="1">
      <alignment horizontal="center" vertical="center"/>
    </xf>
    <xf numFmtId="0" fontId="16" fillId="4" borderId="62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63" xfId="1" applyFont="1" applyFill="1" applyBorder="1" applyAlignment="1">
      <alignment horizontal="center" vertical="center"/>
    </xf>
    <xf numFmtId="0" fontId="40" fillId="12" borderId="36" xfId="1" applyFont="1" applyFill="1" applyBorder="1" applyAlignment="1">
      <alignment horizontal="right" vertical="center" wrapText="1"/>
    </xf>
    <xf numFmtId="0" fontId="40" fillId="12" borderId="37" xfId="1" applyFont="1" applyFill="1" applyBorder="1" applyAlignment="1">
      <alignment horizontal="right" vertical="center" wrapText="1"/>
    </xf>
    <xf numFmtId="0" fontId="40" fillId="12" borderId="57" xfId="1" applyFont="1" applyFill="1" applyBorder="1" applyAlignment="1">
      <alignment horizontal="right" vertical="center" wrapText="1"/>
    </xf>
    <xf numFmtId="0" fontId="16" fillId="12" borderId="20" xfId="1" applyFont="1" applyFill="1" applyBorder="1" applyAlignment="1">
      <alignment horizontal="right" vertical="center"/>
    </xf>
    <xf numFmtId="0" fontId="16" fillId="12" borderId="37" xfId="1" applyFont="1" applyFill="1" applyBorder="1" applyAlignment="1">
      <alignment horizontal="right" vertical="center"/>
    </xf>
    <xf numFmtId="1" fontId="16" fillId="12" borderId="58" xfId="1" applyNumberFormat="1" applyFont="1" applyFill="1" applyBorder="1" applyAlignment="1">
      <alignment horizontal="center" vertical="center"/>
    </xf>
    <xf numFmtId="0" fontId="16" fillId="12" borderId="19" xfId="1" applyFont="1" applyFill="1" applyBorder="1" applyAlignment="1">
      <alignment horizontal="center" vertical="center"/>
    </xf>
    <xf numFmtId="0" fontId="16" fillId="12" borderId="59" xfId="1" applyFont="1" applyFill="1" applyBorder="1" applyAlignment="1">
      <alignment horizontal="center" vertical="center"/>
    </xf>
    <xf numFmtId="1" fontId="43" fillId="12" borderId="49" xfId="1" applyNumberFormat="1" applyFont="1" applyFill="1" applyBorder="1" applyAlignment="1">
      <alignment horizontal="center" vertical="center"/>
    </xf>
    <xf numFmtId="0" fontId="43" fillId="12" borderId="12" xfId="1" applyFont="1" applyFill="1" applyBorder="1" applyAlignment="1">
      <alignment horizontal="center" vertical="center"/>
    </xf>
    <xf numFmtId="1" fontId="43" fillId="12" borderId="12" xfId="1" applyNumberFormat="1" applyFont="1" applyFill="1" applyBorder="1" applyAlignment="1">
      <alignment horizontal="center" vertical="center"/>
    </xf>
    <xf numFmtId="0" fontId="43" fillId="12" borderId="13" xfId="1" applyFont="1" applyFill="1" applyBorder="1" applyAlignment="1">
      <alignment horizontal="center" vertical="center"/>
    </xf>
    <xf numFmtId="0" fontId="1" fillId="4" borderId="13" xfId="1" applyFont="1" applyFill="1" applyBorder="1" applyAlignment="1">
      <alignment horizontal="center"/>
    </xf>
    <xf numFmtId="0" fontId="43" fillId="4" borderId="48" xfId="1" applyFont="1" applyFill="1" applyBorder="1" applyAlignment="1">
      <alignment horizontal="center"/>
    </xf>
    <xf numFmtId="0" fontId="43" fillId="4" borderId="12" xfId="1" applyFont="1" applyFill="1" applyBorder="1" applyAlignment="1">
      <alignment horizontal="center"/>
    </xf>
    <xf numFmtId="0" fontId="43" fillId="4" borderId="55" xfId="1" applyFont="1" applyFill="1" applyBorder="1" applyAlignment="1">
      <alignment horizontal="center"/>
    </xf>
    <xf numFmtId="0" fontId="43" fillId="4" borderId="31" xfId="1" applyFont="1" applyFill="1" applyBorder="1" applyAlignment="1">
      <alignment horizontal="center"/>
    </xf>
    <xf numFmtId="0" fontId="43" fillId="4" borderId="32" xfId="1" applyFont="1" applyFill="1" applyBorder="1" applyAlignment="1">
      <alignment horizontal="center"/>
    </xf>
    <xf numFmtId="0" fontId="43" fillId="4" borderId="33" xfId="1" applyFont="1" applyFill="1" applyBorder="1" applyAlignment="1">
      <alignment horizontal="center"/>
    </xf>
    <xf numFmtId="0" fontId="16" fillId="4" borderId="68" xfId="1" applyFont="1" applyFill="1" applyBorder="1" applyAlignment="1">
      <alignment horizontal="center" vertical="center"/>
    </xf>
    <xf numFmtId="0" fontId="16" fillId="4" borderId="66" xfId="1" applyFont="1" applyFill="1" applyBorder="1" applyAlignment="1">
      <alignment horizontal="center" vertical="center"/>
    </xf>
    <xf numFmtId="0" fontId="16" fillId="4" borderId="67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left" vertical="distributed" wrapText="1"/>
    </xf>
    <xf numFmtId="1" fontId="1" fillId="5" borderId="34" xfId="1" applyNumberFormat="1" applyFont="1" applyFill="1" applyBorder="1" applyAlignment="1">
      <alignment horizontal="center" vertical="center"/>
    </xf>
    <xf numFmtId="1" fontId="1" fillId="5" borderId="31" xfId="1" applyNumberFormat="1" applyFont="1" applyFill="1" applyBorder="1" applyAlignment="1">
      <alignment horizontal="center" vertical="center"/>
    </xf>
    <xf numFmtId="1" fontId="1" fillId="5" borderId="32" xfId="1" applyNumberFormat="1" applyFont="1" applyFill="1" applyBorder="1" applyAlignment="1">
      <alignment horizontal="center" vertical="center"/>
    </xf>
    <xf numFmtId="1" fontId="1" fillId="5" borderId="33" xfId="1" applyNumberFormat="1" applyFont="1" applyFill="1" applyBorder="1" applyAlignment="1">
      <alignment horizontal="center" vertical="center"/>
    </xf>
    <xf numFmtId="0" fontId="1" fillId="14" borderId="34" xfId="1" applyFont="1" applyFill="1" applyBorder="1" applyAlignment="1">
      <alignment horizontal="center" vertical="center"/>
    </xf>
    <xf numFmtId="1" fontId="9" fillId="5" borderId="31" xfId="1" applyNumberFormat="1" applyFont="1" applyFill="1" applyBorder="1" applyAlignment="1">
      <alignment horizontal="center" vertical="center" wrapText="1"/>
    </xf>
    <xf numFmtId="0" fontId="9" fillId="5" borderId="32" xfId="1" applyFont="1" applyFill="1" applyBorder="1" applyAlignment="1">
      <alignment horizontal="center" vertical="center" wrapText="1"/>
    </xf>
    <xf numFmtId="1" fontId="1" fillId="5" borderId="12" xfId="1" applyNumberFormat="1" applyFont="1" applyFill="1" applyBorder="1" applyAlignment="1">
      <alignment horizontal="center" vertical="center"/>
    </xf>
    <xf numFmtId="0" fontId="1" fillId="5" borderId="12" xfId="1" applyFont="1" applyFill="1" applyBorder="1" applyAlignment="1">
      <alignment horizontal="center" vertical="center"/>
    </xf>
    <xf numFmtId="0" fontId="1" fillId="5" borderId="55" xfId="1" applyFont="1" applyFill="1" applyBorder="1" applyAlignment="1">
      <alignment horizontal="center" vertical="center"/>
    </xf>
    <xf numFmtId="0" fontId="1" fillId="5" borderId="48" xfId="1" applyFont="1" applyFill="1" applyBorder="1" applyAlignment="1">
      <alignment horizontal="center" vertical="center"/>
    </xf>
    <xf numFmtId="0" fontId="1" fillId="5" borderId="13" xfId="1" applyFont="1" applyFill="1" applyBorder="1" applyAlignment="1">
      <alignment horizontal="center" vertical="center"/>
    </xf>
    <xf numFmtId="1" fontId="16" fillId="4" borderId="64" xfId="1" applyNumberFormat="1" applyFont="1" applyFill="1" applyBorder="1" applyAlignment="1">
      <alignment horizontal="center" vertical="center"/>
    </xf>
    <xf numFmtId="1" fontId="16" fillId="4" borderId="65" xfId="1" applyNumberFormat="1" applyFont="1" applyFill="1" applyBorder="1" applyAlignment="1">
      <alignment horizontal="center" vertical="center"/>
    </xf>
    <xf numFmtId="0" fontId="1" fillId="4" borderId="66" xfId="1" applyFont="1" applyFill="1" applyBorder="1" applyAlignment="1">
      <alignment horizontal="center" vertical="center"/>
    </xf>
    <xf numFmtId="0" fontId="1" fillId="4" borderId="67" xfId="1" applyFont="1" applyFill="1" applyBorder="1" applyAlignment="1">
      <alignment horizontal="center" vertical="center"/>
    </xf>
    <xf numFmtId="0" fontId="16" fillId="4" borderId="5" xfId="1" applyFont="1" applyFill="1" applyBorder="1" applyAlignment="1">
      <alignment horizontal="center" vertical="center"/>
    </xf>
    <xf numFmtId="0" fontId="16" fillId="4" borderId="3" xfId="1" applyFont="1" applyFill="1" applyBorder="1" applyAlignment="1">
      <alignment horizontal="center" vertical="center"/>
    </xf>
    <xf numFmtId="1" fontId="43" fillId="12" borderId="58" xfId="1" applyNumberFormat="1" applyFont="1" applyFill="1" applyBorder="1" applyAlignment="1">
      <alignment horizontal="center" vertical="center"/>
    </xf>
    <xf numFmtId="0" fontId="43" fillId="12" borderId="19" xfId="1" applyFont="1" applyFill="1" applyBorder="1" applyAlignment="1">
      <alignment horizontal="center" vertical="center"/>
    </xf>
    <xf numFmtId="0" fontId="43" fillId="12" borderId="38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/>
    </xf>
    <xf numFmtId="0" fontId="17" fillId="5" borderId="55" xfId="1" applyFont="1" applyFill="1" applyBorder="1" applyAlignment="1">
      <alignment horizontal="center"/>
    </xf>
    <xf numFmtId="0" fontId="1" fillId="5" borderId="49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/>
    </xf>
    <xf numFmtId="0" fontId="9" fillId="5" borderId="55" xfId="1" applyFont="1" applyFill="1" applyBorder="1" applyAlignment="1">
      <alignment horizontal="center"/>
    </xf>
    <xf numFmtId="0" fontId="1" fillId="5" borderId="12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left" vertical="distributed" wrapText="1"/>
    </xf>
    <xf numFmtId="0" fontId="9" fillId="0" borderId="32" xfId="1" applyFont="1" applyFill="1" applyBorder="1" applyAlignment="1">
      <alignment horizontal="left" vertical="distributed" wrapText="1"/>
    </xf>
    <xf numFmtId="0" fontId="9" fillId="0" borderId="49" xfId="1" applyFont="1" applyFill="1" applyBorder="1" applyAlignment="1">
      <alignment horizontal="left" vertical="distributed" wrapText="1"/>
    </xf>
    <xf numFmtId="1" fontId="1" fillId="0" borderId="31" xfId="1" applyNumberFormat="1" applyFont="1" applyBorder="1" applyAlignment="1">
      <alignment horizontal="center" vertical="center"/>
    </xf>
    <xf numFmtId="1" fontId="1" fillId="0" borderId="32" xfId="1" applyNumberFormat="1" applyFont="1" applyBorder="1" applyAlignment="1">
      <alignment horizontal="center" vertical="center"/>
    </xf>
    <xf numFmtId="1" fontId="1" fillId="0" borderId="33" xfId="1" applyNumberFormat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distributed" wrapText="1"/>
    </xf>
    <xf numFmtId="1" fontId="1" fillId="0" borderId="34" xfId="1" applyNumberFormat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7" fillId="0" borderId="13" xfId="1" applyFont="1" applyFill="1" applyBorder="1" applyAlignment="1">
      <alignment horizontal="center"/>
    </xf>
    <xf numFmtId="0" fontId="17" fillId="0" borderId="32" xfId="1" applyFont="1" applyFill="1" applyBorder="1" applyAlignment="1">
      <alignment horizontal="center"/>
    </xf>
    <xf numFmtId="0" fontId="17" fillId="0" borderId="33" xfId="1" applyFont="1" applyFill="1" applyBorder="1" applyAlignment="1">
      <alignment horizontal="center"/>
    </xf>
    <xf numFmtId="1" fontId="9" fillId="0" borderId="32" xfId="1" applyNumberFormat="1" applyFont="1" applyBorder="1" applyAlignment="1">
      <alignment horizontal="center" vertical="center" wrapText="1"/>
    </xf>
    <xf numFmtId="1" fontId="9" fillId="0" borderId="49" xfId="1" applyNumberFormat="1" applyFont="1" applyBorder="1" applyAlignment="1">
      <alignment horizontal="center" vertical="center" wrapText="1"/>
    </xf>
    <xf numFmtId="1" fontId="1" fillId="0" borderId="49" xfId="1" applyNumberFormat="1" applyFont="1" applyBorder="1" applyAlignment="1">
      <alignment horizontal="center" vertical="center"/>
    </xf>
    <xf numFmtId="0" fontId="17" fillId="0" borderId="12" xfId="1" applyFont="1" applyFill="1" applyBorder="1" applyAlignment="1">
      <alignment horizontal="center"/>
    </xf>
    <xf numFmtId="0" fontId="17" fillId="0" borderId="55" xfId="1" applyFont="1" applyFill="1" applyBorder="1" applyAlignment="1">
      <alignment horizontal="center"/>
    </xf>
    <xf numFmtId="0" fontId="1" fillId="14" borderId="31" xfId="1" applyFont="1" applyFill="1" applyBorder="1" applyAlignment="1">
      <alignment horizontal="center" vertical="center"/>
    </xf>
    <xf numFmtId="0" fontId="1" fillId="14" borderId="32" xfId="1" applyFont="1" applyFill="1" applyBorder="1" applyAlignment="1">
      <alignment horizontal="center" vertical="center"/>
    </xf>
    <xf numFmtId="0" fontId="1" fillId="14" borderId="33" xfId="1" applyFont="1" applyFill="1" applyBorder="1" applyAlignment="1">
      <alignment horizontal="center" vertical="center"/>
    </xf>
    <xf numFmtId="0" fontId="1" fillId="5" borderId="32" xfId="1" applyFont="1" applyFill="1" applyBorder="1" applyAlignment="1">
      <alignment horizontal="center" vertical="center"/>
    </xf>
    <xf numFmtId="0" fontId="16" fillId="4" borderId="49" xfId="1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55" xfId="1" applyFont="1" applyFill="1" applyBorder="1" applyAlignment="1">
      <alignment horizontal="center" vertical="center"/>
    </xf>
    <xf numFmtId="0" fontId="9" fillId="0" borderId="49" xfId="1" applyFont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0" fontId="38" fillId="4" borderId="12" xfId="1" applyFont="1" applyFill="1" applyBorder="1" applyAlignment="1">
      <alignment horizontal="left" vertical="distributed" wrapText="1"/>
    </xf>
    <xf numFmtId="1" fontId="16" fillId="4" borderId="34" xfId="1" applyNumberFormat="1" applyFont="1" applyFill="1" applyBorder="1" applyAlignment="1">
      <alignment horizontal="center" vertical="center"/>
    </xf>
    <xf numFmtId="0" fontId="16" fillId="4" borderId="31" xfId="1" applyFont="1" applyFill="1" applyBorder="1" applyAlignment="1">
      <alignment horizontal="center" vertical="center"/>
    </xf>
    <xf numFmtId="0" fontId="16" fillId="4" borderId="32" xfId="1" applyFont="1" applyFill="1" applyBorder="1" applyAlignment="1">
      <alignment horizontal="center" vertical="center"/>
    </xf>
    <xf numFmtId="0" fontId="16" fillId="4" borderId="33" xfId="1" applyFont="1" applyFill="1" applyBorder="1" applyAlignment="1">
      <alignment horizontal="center" vertical="center"/>
    </xf>
    <xf numFmtId="0" fontId="16" fillId="4" borderId="34" xfId="1" applyFont="1" applyFill="1" applyBorder="1" applyAlignment="1">
      <alignment horizontal="center" vertical="center"/>
    </xf>
    <xf numFmtId="1" fontId="16" fillId="4" borderId="55" xfId="1" applyNumberFormat="1" applyFont="1" applyFill="1" applyBorder="1" applyAlignment="1">
      <alignment horizontal="center" vertical="center"/>
    </xf>
    <xf numFmtId="1" fontId="16" fillId="4" borderId="48" xfId="1" applyNumberFormat="1" applyFont="1" applyFill="1" applyBorder="1" applyAlignment="1">
      <alignment horizontal="center" vertical="center"/>
    </xf>
    <xf numFmtId="0" fontId="1" fillId="4" borderId="12" xfId="1" applyFont="1" applyFill="1" applyBorder="1" applyAlignment="1">
      <alignment horizontal="center" vertical="center"/>
    </xf>
    <xf numFmtId="0" fontId="1" fillId="4" borderId="55" xfId="1" applyFont="1" applyFill="1" applyBorder="1" applyAlignment="1">
      <alignment horizontal="center" vertical="center"/>
    </xf>
    <xf numFmtId="0" fontId="34" fillId="15" borderId="13" xfId="1" applyFont="1" applyFill="1" applyBorder="1" applyAlignment="1">
      <alignment horizontal="left" vertical="center" wrapText="1"/>
    </xf>
    <xf numFmtId="0" fontId="34" fillId="15" borderId="32" xfId="1" applyFont="1" applyFill="1" applyBorder="1" applyAlignment="1">
      <alignment horizontal="left" vertical="center" wrapText="1"/>
    </xf>
    <xf numFmtId="0" fontId="34" fillId="15" borderId="49" xfId="1" applyFont="1" applyFill="1" applyBorder="1" applyAlignment="1">
      <alignment horizontal="left" vertical="center" wrapText="1"/>
    </xf>
    <xf numFmtId="1" fontId="16" fillId="15" borderId="31" xfId="1" applyNumberFormat="1" applyFont="1" applyFill="1" applyBorder="1" applyAlignment="1">
      <alignment horizontal="center" vertical="center"/>
    </xf>
    <xf numFmtId="1" fontId="16" fillId="15" borderId="32" xfId="1" applyNumberFormat="1" applyFont="1" applyFill="1" applyBorder="1" applyAlignment="1">
      <alignment horizontal="center" vertical="center"/>
    </xf>
    <xf numFmtId="1" fontId="16" fillId="15" borderId="33" xfId="1" applyNumberFormat="1" applyFont="1" applyFill="1" applyBorder="1" applyAlignment="1">
      <alignment horizontal="center" vertical="center"/>
    </xf>
    <xf numFmtId="0" fontId="16" fillId="15" borderId="32" xfId="1" applyFont="1" applyFill="1" applyBorder="1" applyAlignment="1">
      <alignment horizontal="center" vertical="center"/>
    </xf>
    <xf numFmtId="0" fontId="16" fillId="15" borderId="33" xfId="1" applyFont="1" applyFill="1" applyBorder="1" applyAlignment="1">
      <alignment horizontal="center" vertical="center"/>
    </xf>
    <xf numFmtId="1" fontId="40" fillId="15" borderId="31" xfId="1" applyNumberFormat="1" applyFont="1" applyFill="1" applyBorder="1" applyAlignment="1">
      <alignment horizontal="center" vertical="center" wrapText="1"/>
    </xf>
    <xf numFmtId="1" fontId="40" fillId="15" borderId="32" xfId="1" applyNumberFormat="1" applyFont="1" applyFill="1" applyBorder="1" applyAlignment="1">
      <alignment horizontal="center" vertical="center" wrapText="1"/>
    </xf>
    <xf numFmtId="1" fontId="40" fillId="15" borderId="49" xfId="1" applyNumberFormat="1" applyFont="1" applyFill="1" applyBorder="1" applyAlignment="1">
      <alignment horizontal="center" vertical="center" wrapText="1"/>
    </xf>
    <xf numFmtId="1" fontId="16" fillId="15" borderId="13" xfId="1" applyNumberFormat="1" applyFont="1" applyFill="1" applyBorder="1" applyAlignment="1">
      <alignment horizontal="center" vertical="center"/>
    </xf>
    <xf numFmtId="1" fontId="16" fillId="15" borderId="49" xfId="1" applyNumberFormat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left" vertical="center" wrapText="1"/>
    </xf>
    <xf numFmtId="0" fontId="9" fillId="5" borderId="32" xfId="1" applyFont="1" applyFill="1" applyBorder="1" applyAlignment="1">
      <alignment horizontal="left" vertical="center" wrapText="1"/>
    </xf>
    <xf numFmtId="0" fontId="9" fillId="5" borderId="49" xfId="1" applyFont="1" applyFill="1" applyBorder="1" applyAlignment="1">
      <alignment horizontal="left" vertical="center" wrapText="1"/>
    </xf>
    <xf numFmtId="0" fontId="9" fillId="5" borderId="49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horizontal="center" vertical="center"/>
    </xf>
    <xf numFmtId="1" fontId="16" fillId="4" borderId="33" xfId="1" applyNumberFormat="1" applyFont="1" applyFill="1" applyBorder="1" applyAlignment="1">
      <alignment horizontal="center" vertical="center"/>
    </xf>
    <xf numFmtId="1" fontId="16" fillId="4" borderId="31" xfId="1" applyNumberFormat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left" vertical="distributed" wrapText="1"/>
    </xf>
    <xf numFmtId="1" fontId="16" fillId="4" borderId="12" xfId="1" applyNumberFormat="1" applyFont="1" applyFill="1" applyBorder="1" applyAlignment="1">
      <alignment horizontal="center" vertical="center"/>
    </xf>
    <xf numFmtId="1" fontId="16" fillId="15" borderId="12" xfId="1" applyNumberFormat="1" applyFont="1" applyFill="1" applyBorder="1" applyAlignment="1">
      <alignment horizontal="center" vertical="center"/>
    </xf>
    <xf numFmtId="0" fontId="16" fillId="15" borderId="12" xfId="1" applyFont="1" applyFill="1" applyBorder="1" applyAlignment="1">
      <alignment horizontal="center" vertical="center"/>
    </xf>
    <xf numFmtId="0" fontId="16" fillId="15" borderId="5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/>
    </xf>
    <xf numFmtId="0" fontId="1" fillId="0" borderId="55" xfId="1" applyFont="1" applyFill="1" applyBorder="1" applyAlignment="1">
      <alignment horizontal="center"/>
    </xf>
    <xf numFmtId="0" fontId="1" fillId="0" borderId="73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72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left" vertical="center"/>
    </xf>
    <xf numFmtId="0" fontId="1" fillId="0" borderId="45" xfId="1" applyFont="1" applyBorder="1" applyAlignment="1">
      <alignment horizontal="center" vertical="center"/>
    </xf>
    <xf numFmtId="0" fontId="1" fillId="0" borderId="72" xfId="1" applyFont="1" applyBorder="1" applyAlignment="1">
      <alignment horizontal="center" vertical="center"/>
    </xf>
    <xf numFmtId="0" fontId="1" fillId="5" borderId="73" xfId="1" applyFont="1" applyFill="1" applyBorder="1" applyAlignment="1">
      <alignment horizontal="center" vertical="center"/>
    </xf>
    <xf numFmtId="0" fontId="1" fillId="5" borderId="45" xfId="1" applyFont="1" applyFill="1" applyBorder="1" applyAlignment="1">
      <alignment horizontal="center" vertical="center"/>
    </xf>
    <xf numFmtId="0" fontId="1" fillId="5" borderId="35" xfId="1" applyFont="1" applyFill="1" applyBorder="1" applyAlignment="1">
      <alignment horizontal="center" vertical="center"/>
    </xf>
    <xf numFmtId="0" fontId="1" fillId="5" borderId="72" xfId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left" vertical="distributed" wrapText="1"/>
    </xf>
    <xf numFmtId="0" fontId="26" fillId="0" borderId="32" xfId="1" applyFont="1" applyFill="1" applyBorder="1" applyAlignment="1">
      <alignment horizontal="left" vertical="distributed" wrapText="1"/>
    </xf>
    <xf numFmtId="0" fontId="26" fillId="0" borderId="49" xfId="1" applyFont="1" applyFill="1" applyBorder="1" applyAlignment="1">
      <alignment horizontal="left" vertical="distributed" wrapText="1"/>
    </xf>
    <xf numFmtId="1" fontId="1" fillId="0" borderId="13" xfId="1" applyNumberFormat="1" applyFont="1" applyFill="1" applyBorder="1" applyAlignment="1">
      <alignment horizontal="center" vertical="center"/>
    </xf>
    <xf numFmtId="1" fontId="1" fillId="0" borderId="32" xfId="1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0" fontId="1" fillId="14" borderId="12" xfId="1" applyFont="1" applyFill="1" applyBorder="1" applyAlignment="1">
      <alignment horizontal="center" vertical="center"/>
    </xf>
    <xf numFmtId="0" fontId="1" fillId="14" borderId="55" xfId="1" applyFont="1" applyFill="1" applyBorder="1" applyAlignment="1">
      <alignment horizontal="center" vertical="center"/>
    </xf>
    <xf numFmtId="0" fontId="17" fillId="0" borderId="45" xfId="1" applyFont="1" applyFill="1" applyBorder="1" applyAlignment="1">
      <alignment horizontal="center"/>
    </xf>
    <xf numFmtId="0" fontId="17" fillId="0" borderId="72" xfId="1" applyFont="1" applyFill="1" applyBorder="1" applyAlignment="1">
      <alignment horizontal="center"/>
    </xf>
    <xf numFmtId="0" fontId="9" fillId="0" borderId="45" xfId="1" applyFont="1" applyFill="1" applyBorder="1" applyAlignment="1">
      <alignment horizontal="left" vertical="distributed" wrapText="1"/>
    </xf>
    <xf numFmtId="1" fontId="1" fillId="0" borderId="45" xfId="1" applyNumberFormat="1" applyFont="1" applyBorder="1" applyAlignment="1">
      <alignment horizontal="center" vertical="center"/>
    </xf>
    <xf numFmtId="1" fontId="18" fillId="2" borderId="85" xfId="1" applyNumberFormat="1" applyFont="1" applyFill="1" applyBorder="1" applyAlignment="1">
      <alignment horizontal="center" vertical="center" wrapText="1"/>
    </xf>
    <xf numFmtId="0" fontId="18" fillId="2" borderId="84" xfId="1" applyFont="1" applyFill="1" applyBorder="1" applyAlignment="1">
      <alignment horizontal="center" vertical="center" wrapText="1"/>
    </xf>
    <xf numFmtId="0" fontId="18" fillId="2" borderId="86" xfId="1" applyFont="1" applyFill="1" applyBorder="1" applyAlignment="1">
      <alignment horizontal="center" vertical="center" wrapText="1"/>
    </xf>
    <xf numFmtId="1" fontId="18" fillId="2" borderId="82" xfId="1" applyNumberFormat="1" applyFont="1" applyFill="1" applyBorder="1" applyAlignment="1">
      <alignment horizontal="center" vertical="center" wrapText="1"/>
    </xf>
    <xf numFmtId="0" fontId="38" fillId="0" borderId="13" xfId="1" applyFont="1" applyFill="1" applyBorder="1" applyAlignment="1">
      <alignment horizontal="left" vertical="center" wrapText="1"/>
    </xf>
    <xf numFmtId="0" fontId="38" fillId="0" borderId="32" xfId="1" applyFont="1" applyFill="1" applyBorder="1" applyAlignment="1">
      <alignment horizontal="left" vertical="center" wrapText="1"/>
    </xf>
    <xf numFmtId="0" fontId="38" fillId="0" borderId="49" xfId="1" applyFont="1" applyFill="1" applyBorder="1" applyAlignment="1">
      <alignment horizontal="left" vertical="center" wrapText="1"/>
    </xf>
    <xf numFmtId="1" fontId="1" fillId="0" borderId="43" xfId="1" applyNumberFormat="1" applyFont="1" applyBorder="1" applyAlignment="1">
      <alignment horizontal="center" vertical="center"/>
    </xf>
    <xf numFmtId="1" fontId="1" fillId="14" borderId="43" xfId="1" applyNumberFormat="1" applyFont="1" applyFill="1" applyBorder="1" applyAlignment="1">
      <alignment horizontal="center" vertical="center"/>
    </xf>
    <xf numFmtId="1" fontId="1" fillId="0" borderId="56" xfId="1" applyNumberFormat="1" applyFont="1" applyBorder="1" applyAlignment="1">
      <alignment horizontal="center" vertical="center"/>
    </xf>
    <xf numFmtId="1" fontId="1" fillId="0" borderId="72" xfId="1" applyNumberFormat="1" applyFont="1" applyBorder="1" applyAlignment="1">
      <alignment horizontal="center" vertical="center"/>
    </xf>
    <xf numFmtId="1" fontId="16" fillId="15" borderId="75" xfId="1" applyNumberFormat="1" applyFont="1" applyFill="1" applyBorder="1" applyAlignment="1">
      <alignment horizontal="center" vertical="center"/>
    </xf>
    <xf numFmtId="0" fontId="16" fillId="15" borderId="75" xfId="1" applyFont="1" applyFill="1" applyBorder="1" applyAlignment="1">
      <alignment horizontal="center" vertical="center"/>
    </xf>
    <xf numFmtId="0" fontId="16" fillId="15" borderId="76" xfId="1" applyFont="1" applyFill="1" applyBorder="1" applyAlignment="1">
      <alignment horizontal="center" vertical="center"/>
    </xf>
    <xf numFmtId="0" fontId="18" fillId="2" borderId="80" xfId="1" applyFont="1" applyFill="1" applyBorder="1" applyAlignment="1">
      <alignment horizontal="center" vertical="center" wrapText="1"/>
    </xf>
    <xf numFmtId="1" fontId="18" fillId="2" borderId="84" xfId="1" applyNumberFormat="1" applyFont="1" applyFill="1" applyBorder="1" applyAlignment="1">
      <alignment horizontal="center" vertical="center" wrapText="1"/>
    </xf>
    <xf numFmtId="0" fontId="18" fillId="2" borderId="79" xfId="1" applyFont="1" applyFill="1" applyBorder="1" applyAlignment="1">
      <alignment horizontal="center" vertical="center" wrapText="1"/>
    </xf>
    <xf numFmtId="1" fontId="18" fillId="2" borderId="80" xfId="1" applyNumberFormat="1" applyFont="1" applyFill="1" applyBorder="1" applyAlignment="1">
      <alignment horizontal="center" vertical="center" wrapText="1"/>
    </xf>
    <xf numFmtId="0" fontId="18" fillId="2" borderId="82" xfId="1" applyFont="1" applyFill="1" applyBorder="1" applyAlignment="1">
      <alignment horizontal="center" vertical="center" wrapText="1"/>
    </xf>
    <xf numFmtId="1" fontId="16" fillId="15" borderId="77" xfId="1" applyNumberFormat="1" applyFont="1" applyFill="1" applyBorder="1" applyAlignment="1">
      <alignment horizontal="center" vertical="center"/>
    </xf>
    <xf numFmtId="0" fontId="16" fillId="15" borderId="78" xfId="1" applyFont="1" applyFill="1" applyBorder="1" applyAlignment="1">
      <alignment horizontal="center" vertical="center"/>
    </xf>
    <xf numFmtId="0" fontId="38" fillId="15" borderId="12" xfId="1" applyFont="1" applyFill="1" applyBorder="1" applyAlignment="1">
      <alignment horizontal="left" vertical="distributed" wrapText="1"/>
    </xf>
    <xf numFmtId="1" fontId="16" fillId="15" borderId="34" xfId="1" applyNumberFormat="1" applyFont="1" applyFill="1" applyBorder="1" applyAlignment="1">
      <alignment horizontal="center" vertical="center"/>
    </xf>
    <xf numFmtId="0" fontId="16" fillId="15" borderId="34" xfId="1" applyFont="1" applyFill="1" applyBorder="1" applyAlignment="1">
      <alignment horizontal="center" vertical="center"/>
    </xf>
    <xf numFmtId="1" fontId="16" fillId="15" borderId="74" xfId="1" applyNumberFormat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1" fontId="1" fillId="14" borderId="34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left" vertical="center" wrapText="1"/>
    </xf>
    <xf numFmtId="0" fontId="9" fillId="0" borderId="32" xfId="1" applyFont="1" applyFill="1" applyBorder="1" applyAlignment="1">
      <alignment horizontal="left" vertical="center" wrapText="1"/>
    </xf>
    <xf numFmtId="0" fontId="9" fillId="0" borderId="49" xfId="1" applyFont="1" applyFill="1" applyBorder="1" applyAlignment="1">
      <alignment horizontal="left" vertical="center" wrapText="1"/>
    </xf>
    <xf numFmtId="1" fontId="1" fillId="0" borderId="40" xfId="1" applyNumberFormat="1" applyFont="1" applyFill="1" applyBorder="1" applyAlignment="1">
      <alignment horizontal="center" vertical="center"/>
    </xf>
    <xf numFmtId="0" fontId="1" fillId="14" borderId="43" xfId="1" applyFont="1" applyFill="1" applyBorder="1" applyAlignment="1">
      <alignment horizontal="center" vertical="center"/>
    </xf>
    <xf numFmtId="1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73" xfId="1" applyFont="1" applyBorder="1" applyAlignment="1">
      <alignment horizontal="center" vertical="center" wrapText="1"/>
    </xf>
    <xf numFmtId="1" fontId="1" fillId="0" borderId="35" xfId="1" applyNumberFormat="1" applyFont="1" applyBorder="1" applyAlignment="1">
      <alignment horizontal="center" vertical="center"/>
    </xf>
    <xf numFmtId="0" fontId="1" fillId="0" borderId="73" xfId="1" applyFont="1" applyBorder="1" applyAlignment="1">
      <alignment horizontal="center" vertical="center"/>
    </xf>
    <xf numFmtId="1" fontId="1" fillId="14" borderId="35" xfId="1" applyNumberFormat="1" applyFont="1" applyFill="1" applyBorder="1" applyAlignment="1">
      <alignment horizontal="center" vertical="center"/>
    </xf>
    <xf numFmtId="1" fontId="1" fillId="14" borderId="40" xfId="1" applyNumberFormat="1" applyFont="1" applyFill="1" applyBorder="1" applyAlignment="1">
      <alignment horizontal="center" vertical="center"/>
    </xf>
    <xf numFmtId="1" fontId="1" fillId="14" borderId="41" xfId="1" applyNumberFormat="1" applyFont="1" applyFill="1" applyBorder="1" applyAlignment="1">
      <alignment horizontal="center" vertical="center"/>
    </xf>
    <xf numFmtId="1" fontId="1" fillId="5" borderId="35" xfId="1" applyNumberFormat="1" applyFont="1" applyFill="1" applyBorder="1" applyAlignment="1">
      <alignment horizontal="center" vertical="center"/>
    </xf>
    <xf numFmtId="1" fontId="1" fillId="5" borderId="40" xfId="1" applyNumberFormat="1" applyFont="1" applyFill="1" applyBorder="1" applyAlignment="1">
      <alignment horizontal="center" vertical="center"/>
    </xf>
    <xf numFmtId="1" fontId="1" fillId="5" borderId="41" xfId="1" applyNumberFormat="1" applyFont="1" applyFill="1" applyBorder="1" applyAlignment="1">
      <alignment horizontal="center" vertical="center"/>
    </xf>
    <xf numFmtId="1" fontId="1" fillId="0" borderId="41" xfId="1" applyNumberFormat="1" applyFont="1" applyBorder="1" applyAlignment="1">
      <alignment horizontal="center" vertical="center"/>
    </xf>
    <xf numFmtId="1" fontId="1" fillId="0" borderId="39" xfId="1" applyNumberFormat="1" applyFont="1" applyBorder="1" applyAlignment="1">
      <alignment horizontal="center" vertical="center"/>
    </xf>
    <xf numFmtId="1" fontId="9" fillId="0" borderId="12" xfId="1" applyNumberFormat="1" applyFont="1" applyBorder="1" applyAlignment="1">
      <alignment horizontal="center" vertical="center" wrapText="1"/>
    </xf>
    <xf numFmtId="1" fontId="9" fillId="0" borderId="13" xfId="1" applyNumberFormat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/>
    </xf>
    <xf numFmtId="1" fontId="9" fillId="0" borderId="33" xfId="1" applyNumberFormat="1" applyFont="1" applyBorder="1" applyAlignment="1">
      <alignment horizontal="center" vertical="center" wrapText="1"/>
    </xf>
    <xf numFmtId="0" fontId="8" fillId="6" borderId="94" xfId="1" applyFont="1" applyFill="1" applyBorder="1" applyAlignment="1">
      <alignment horizontal="center" vertical="center"/>
    </xf>
    <xf numFmtId="0" fontId="8" fillId="6" borderId="100" xfId="1" applyFont="1" applyFill="1" applyBorder="1" applyAlignment="1">
      <alignment horizontal="center" vertical="center"/>
    </xf>
    <xf numFmtId="0" fontId="1" fillId="3" borderId="96" xfId="1" applyFont="1" applyFill="1" applyBorder="1" applyAlignment="1">
      <alignment horizontal="center" vertical="center"/>
    </xf>
    <xf numFmtId="0" fontId="1" fillId="3" borderId="95" xfId="1" applyFont="1" applyFill="1" applyBorder="1" applyAlignment="1">
      <alignment horizontal="center" vertical="center"/>
    </xf>
    <xf numFmtId="0" fontId="1" fillId="3" borderId="97" xfId="1" applyFont="1" applyFill="1" applyBorder="1" applyAlignment="1">
      <alignment horizontal="center" vertical="center"/>
    </xf>
    <xf numFmtId="0" fontId="9" fillId="3" borderId="99" xfId="1" applyFont="1" applyFill="1" applyBorder="1" applyAlignment="1">
      <alignment horizontal="center" vertical="center"/>
    </xf>
    <xf numFmtId="0" fontId="9" fillId="3" borderId="94" xfId="1" applyFont="1" applyFill="1" applyBorder="1" applyAlignment="1">
      <alignment horizontal="center" vertical="center"/>
    </xf>
    <xf numFmtId="0" fontId="9" fillId="3" borderId="95" xfId="1" applyFont="1" applyFill="1" applyBorder="1" applyAlignment="1">
      <alignment horizontal="center" vertical="center"/>
    </xf>
    <xf numFmtId="0" fontId="9" fillId="3" borderId="100" xfId="1" applyFont="1" applyFill="1" applyBorder="1" applyAlignment="1">
      <alignment horizontal="center" vertical="center"/>
    </xf>
    <xf numFmtId="0" fontId="9" fillId="3" borderId="95" xfId="1" applyFont="1" applyFill="1" applyBorder="1" applyAlignment="1">
      <alignment horizontal="left" vertical="distributed" wrapText="1"/>
    </xf>
    <xf numFmtId="0" fontId="9" fillId="3" borderId="96" xfId="1" applyFont="1" applyFill="1" applyBorder="1" applyAlignment="1">
      <alignment horizontal="left" vertical="distributed" wrapText="1"/>
    </xf>
    <xf numFmtId="0" fontId="9" fillId="3" borderId="99" xfId="1" applyFont="1" applyFill="1" applyBorder="1" applyAlignment="1">
      <alignment horizontal="left" vertical="distributed" wrapText="1"/>
    </xf>
    <xf numFmtId="0" fontId="1" fillId="3" borderId="102" xfId="1" applyFont="1" applyFill="1" applyBorder="1" applyAlignment="1">
      <alignment horizontal="center" vertical="center"/>
    </xf>
    <xf numFmtId="0" fontId="1" fillId="3" borderId="103" xfId="1" applyFont="1" applyFill="1" applyBorder="1" applyAlignment="1">
      <alignment horizontal="center" vertical="center"/>
    </xf>
    <xf numFmtId="0" fontId="1" fillId="3" borderId="104" xfId="1" applyFont="1" applyFill="1" applyBorder="1" applyAlignment="1">
      <alignment horizontal="center" vertical="center"/>
    </xf>
    <xf numFmtId="0" fontId="1" fillId="3" borderId="105" xfId="1" applyFont="1" applyFill="1" applyBorder="1" applyAlignment="1">
      <alignment horizontal="center" vertical="center"/>
    </xf>
    <xf numFmtId="1" fontId="1" fillId="3" borderId="98" xfId="1" applyNumberFormat="1" applyFont="1" applyFill="1" applyBorder="1" applyAlignment="1">
      <alignment horizontal="center" vertical="center"/>
    </xf>
    <xf numFmtId="1" fontId="1" fillId="3" borderId="96" xfId="1" applyNumberFormat="1" applyFont="1" applyFill="1" applyBorder="1" applyAlignment="1">
      <alignment horizontal="center" vertical="center"/>
    </xf>
    <xf numFmtId="1" fontId="1" fillId="3" borderId="97" xfId="1" applyNumberFormat="1" applyFont="1" applyFill="1" applyBorder="1" applyAlignment="1">
      <alignment horizontal="center" vertical="center"/>
    </xf>
    <xf numFmtId="0" fontId="9" fillId="3" borderId="94" xfId="1" applyFont="1" applyFill="1" applyBorder="1" applyAlignment="1">
      <alignment horizontal="left" vertical="distributed" wrapText="1"/>
    </xf>
    <xf numFmtId="0" fontId="1" fillId="3" borderId="98" xfId="1" applyFont="1" applyFill="1" applyBorder="1" applyAlignment="1">
      <alignment horizontal="center" vertical="center"/>
    </xf>
    <xf numFmtId="0" fontId="1" fillId="3" borderId="99" xfId="1" applyFont="1" applyFill="1" applyBorder="1" applyAlignment="1">
      <alignment horizontal="center" vertical="center"/>
    </xf>
    <xf numFmtId="0" fontId="1" fillId="6" borderId="96" xfId="1" applyFont="1" applyFill="1" applyBorder="1" applyAlignment="1">
      <alignment horizontal="center" vertical="center"/>
    </xf>
    <xf numFmtId="0" fontId="1" fillId="0" borderId="92" xfId="1" applyFont="1" applyFill="1" applyBorder="1" applyAlignment="1">
      <alignment horizontal="center" vertical="center"/>
    </xf>
    <xf numFmtId="0" fontId="9" fillId="0" borderId="87" xfId="1" applyFont="1" applyFill="1" applyBorder="1" applyAlignment="1">
      <alignment horizontal="left" vertical="center" wrapText="1"/>
    </xf>
    <xf numFmtId="0" fontId="9" fillId="0" borderId="88" xfId="1" applyFont="1" applyFill="1" applyBorder="1" applyAlignment="1">
      <alignment horizontal="left" vertical="center" wrapText="1"/>
    </xf>
    <xf numFmtId="0" fontId="9" fillId="0" borderId="89" xfId="1" applyFont="1" applyFill="1" applyBorder="1" applyAlignment="1">
      <alignment horizontal="left" vertical="center" wrapText="1"/>
    </xf>
    <xf numFmtId="1" fontId="18" fillId="2" borderId="33" xfId="1" applyNumberFormat="1" applyFont="1" applyFill="1" applyBorder="1" applyAlignment="1">
      <alignment horizontal="center" vertical="center" wrapText="1"/>
    </xf>
    <xf numFmtId="0" fontId="18" fillId="2" borderId="34" xfId="1" applyFont="1" applyFill="1" applyBorder="1" applyAlignment="1">
      <alignment horizontal="center" vertical="center" wrapText="1"/>
    </xf>
    <xf numFmtId="0" fontId="18" fillId="2" borderId="31" xfId="1" applyFont="1" applyFill="1" applyBorder="1" applyAlignment="1">
      <alignment horizontal="center" vertical="center" wrapText="1"/>
    </xf>
    <xf numFmtId="1" fontId="18" fillId="2" borderId="12" xfId="1" applyNumberFormat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55" xfId="1" applyFont="1" applyFill="1" applyBorder="1" applyAlignment="1">
      <alignment horizontal="center" vertical="center" wrapText="1"/>
    </xf>
    <xf numFmtId="1" fontId="18" fillId="2" borderId="55" xfId="1" applyNumberFormat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32" xfId="1" applyFont="1" applyFill="1" applyBorder="1" applyAlignment="1">
      <alignment horizontal="center" vertical="center" wrapText="1"/>
    </xf>
    <xf numFmtId="0" fontId="18" fillId="2" borderId="49" xfId="1" applyFont="1" applyFill="1" applyBorder="1" applyAlignment="1">
      <alignment horizontal="center" vertical="center" wrapText="1"/>
    </xf>
    <xf numFmtId="1" fontId="18" fillId="2" borderId="34" xfId="1" applyNumberFormat="1" applyFont="1" applyFill="1" applyBorder="1" applyAlignment="1">
      <alignment horizontal="center" vertical="center" wrapText="1"/>
    </xf>
    <xf numFmtId="0" fontId="18" fillId="2" borderId="48" xfId="1" applyFont="1" applyFill="1" applyBorder="1" applyAlignment="1">
      <alignment horizontal="center" vertical="center" wrapText="1"/>
    </xf>
    <xf numFmtId="0" fontId="1" fillId="6" borderId="94" xfId="1" applyFont="1" applyFill="1" applyBorder="1" applyAlignment="1">
      <alignment horizontal="center" vertical="center"/>
    </xf>
    <xf numFmtId="0" fontId="1" fillId="6" borderId="100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49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/>
    </xf>
    <xf numFmtId="0" fontId="8" fillId="5" borderId="55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5" borderId="49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0" fontId="38" fillId="0" borderId="35" xfId="1" applyFont="1" applyFill="1" applyBorder="1" applyAlignment="1">
      <alignment horizontal="center" vertical="center" wrapText="1"/>
    </xf>
    <xf numFmtId="0" fontId="38" fillId="0" borderId="40" xfId="1" applyFont="1" applyFill="1" applyBorder="1" applyAlignment="1">
      <alignment horizontal="center" vertical="center" wrapText="1"/>
    </xf>
    <xf numFmtId="0" fontId="38" fillId="0" borderId="73" xfId="1" applyFont="1" applyFill="1" applyBorder="1" applyAlignment="1">
      <alignment horizontal="center" vertical="center" wrapText="1"/>
    </xf>
    <xf numFmtId="1" fontId="8" fillId="0" borderId="34" xfId="1" applyNumberFormat="1" applyFont="1" applyBorder="1" applyAlignment="1">
      <alignment horizontal="center" vertical="center"/>
    </xf>
    <xf numFmtId="1" fontId="8" fillId="0" borderId="31" xfId="1" applyNumberFormat="1" applyFont="1" applyBorder="1" applyAlignment="1">
      <alignment horizontal="center" vertical="center"/>
    </xf>
    <xf numFmtId="1" fontId="8" fillId="0" borderId="32" xfId="1" applyNumberFormat="1" applyFont="1" applyBorder="1" applyAlignment="1">
      <alignment horizontal="center" vertical="center"/>
    </xf>
    <xf numFmtId="1" fontId="8" fillId="0" borderId="33" xfId="1" applyNumberFormat="1" applyFont="1" applyBorder="1" applyAlignment="1">
      <alignment horizontal="center" vertical="center"/>
    </xf>
    <xf numFmtId="0" fontId="8" fillId="14" borderId="34" xfId="1" applyFont="1" applyFill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8" fillId="0" borderId="73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72" xfId="1" applyFont="1" applyFill="1" applyBorder="1" applyAlignment="1">
      <alignment horizontal="center" vertical="center"/>
    </xf>
    <xf numFmtId="0" fontId="38" fillId="0" borderId="49" xfId="1" applyFont="1" applyFill="1" applyBorder="1" applyAlignment="1">
      <alignment horizontal="center" vertical="center"/>
    </xf>
    <xf numFmtId="0" fontId="38" fillId="0" borderId="12" xfId="1" applyFont="1" applyFill="1" applyBorder="1" applyAlignment="1">
      <alignment horizontal="center" vertical="center"/>
    </xf>
    <xf numFmtId="0" fontId="38" fillId="0" borderId="13" xfId="1" applyFont="1" applyFill="1" applyBorder="1" applyAlignment="1">
      <alignment horizontal="center" vertical="center"/>
    </xf>
    <xf numFmtId="0" fontId="28" fillId="0" borderId="12" xfId="1" applyFont="1" applyFill="1" applyBorder="1" applyAlignment="1">
      <alignment horizontal="center"/>
    </xf>
    <xf numFmtId="0" fontId="28" fillId="0" borderId="55" xfId="1" applyFont="1" applyFill="1" applyBorder="1" applyAlignment="1">
      <alignment horizontal="center"/>
    </xf>
    <xf numFmtId="0" fontId="38" fillId="0" borderId="32" xfId="1" applyFont="1" applyFill="1" applyBorder="1" applyAlignment="1">
      <alignment horizontal="center" vertical="center"/>
    </xf>
    <xf numFmtId="1" fontId="38" fillId="0" borderId="31" xfId="1" applyNumberFormat="1" applyFont="1" applyBorder="1" applyAlignment="1">
      <alignment horizontal="center" vertical="center" wrapText="1"/>
    </xf>
    <xf numFmtId="0" fontId="38" fillId="0" borderId="32" xfId="1" applyFont="1" applyBorder="1" applyAlignment="1">
      <alignment horizontal="center" vertical="center" wrapText="1"/>
    </xf>
    <xf numFmtId="0" fontId="38" fillId="0" borderId="49" xfId="1" applyFont="1" applyBorder="1" applyAlignment="1">
      <alignment horizontal="center" vertical="center" wrapText="1"/>
    </xf>
    <xf numFmtId="1" fontId="8" fillId="0" borderId="13" xfId="1" applyNumberFormat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38" fillId="0" borderId="35" xfId="1" applyFont="1" applyFill="1" applyBorder="1" applyAlignment="1">
      <alignment horizontal="center" vertical="distributed" wrapText="1"/>
    </xf>
    <xf numFmtId="0" fontId="38" fillId="0" borderId="40" xfId="1" applyFont="1" applyFill="1" applyBorder="1" applyAlignment="1">
      <alignment horizontal="center" vertical="distributed" wrapText="1"/>
    </xf>
    <xf numFmtId="0" fontId="38" fillId="0" borderId="73" xfId="1" applyFont="1" applyFill="1" applyBorder="1" applyAlignment="1">
      <alignment horizontal="center" vertical="distributed" wrapText="1"/>
    </xf>
    <xf numFmtId="0" fontId="8" fillId="0" borderId="45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8" fillId="5" borderId="73" xfId="1" applyFont="1" applyFill="1" applyBorder="1" applyAlignment="1">
      <alignment horizontal="center" vertical="center"/>
    </xf>
    <xf numFmtId="0" fontId="8" fillId="5" borderId="45" xfId="1" applyFont="1" applyFill="1" applyBorder="1" applyAlignment="1">
      <alignment horizontal="center" vertical="center"/>
    </xf>
    <xf numFmtId="0" fontId="8" fillId="5" borderId="35" xfId="1" applyFont="1" applyFill="1" applyBorder="1" applyAlignment="1">
      <alignment horizontal="center" vertical="center"/>
    </xf>
    <xf numFmtId="0" fontId="8" fillId="5" borderId="72" xfId="1" applyFont="1" applyFill="1" applyBorder="1" applyAlignment="1">
      <alignment horizontal="center" vertical="center"/>
    </xf>
    <xf numFmtId="0" fontId="38" fillId="0" borderId="55" xfId="1" applyFont="1" applyFill="1" applyBorder="1" applyAlignment="1">
      <alignment horizontal="center" vertical="center"/>
    </xf>
    <xf numFmtId="0" fontId="38" fillId="0" borderId="13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8" fillId="0" borderId="3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1" fontId="18" fillId="2" borderId="79" xfId="1" applyNumberFormat="1" applyFont="1" applyFill="1" applyBorder="1" applyAlignment="1">
      <alignment horizontal="center" vertical="center" wrapText="1"/>
    </xf>
    <xf numFmtId="0" fontId="8" fillId="6" borderId="95" xfId="1" applyFont="1" applyFill="1" applyBorder="1" applyAlignment="1">
      <alignment horizontal="center" vertical="center"/>
    </xf>
    <xf numFmtId="0" fontId="8" fillId="6" borderId="96" xfId="1" applyFont="1" applyFill="1" applyBorder="1" applyAlignment="1">
      <alignment horizontal="center" vertical="center"/>
    </xf>
    <xf numFmtId="0" fontId="8" fillId="6" borderId="97" xfId="1" applyFont="1" applyFill="1" applyBorder="1" applyAlignment="1">
      <alignment horizontal="center" vertical="center"/>
    </xf>
    <xf numFmtId="0" fontId="18" fillId="2" borderId="81" xfId="1" applyFont="1" applyFill="1" applyBorder="1" applyAlignment="1">
      <alignment horizontal="center" vertical="center" wrapText="1"/>
    </xf>
    <xf numFmtId="0" fontId="18" fillId="2" borderId="109" xfId="1" applyFont="1" applyFill="1" applyBorder="1" applyAlignment="1">
      <alignment horizontal="center" vertical="center" wrapText="1"/>
    </xf>
    <xf numFmtId="0" fontId="18" fillId="2" borderId="83" xfId="1" applyFont="1" applyFill="1" applyBorder="1" applyAlignment="1">
      <alignment horizontal="center" vertical="center" wrapText="1"/>
    </xf>
    <xf numFmtId="0" fontId="9" fillId="0" borderId="4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55" xfId="1" applyFont="1" applyFill="1" applyBorder="1" applyAlignment="1">
      <alignment horizontal="center" vertical="center"/>
    </xf>
    <xf numFmtId="1" fontId="1" fillId="0" borderId="34" xfId="1" applyNumberFormat="1" applyFont="1" applyFill="1" applyBorder="1" applyAlignment="1">
      <alignment horizontal="center" vertical="center"/>
    </xf>
    <xf numFmtId="1" fontId="50" fillId="0" borderId="12" xfId="1" applyNumberFormat="1" applyFont="1" applyFill="1" applyBorder="1" applyAlignment="1">
      <alignment horizontal="center" vertical="center" wrapText="1"/>
    </xf>
    <xf numFmtId="0" fontId="50" fillId="0" borderId="12" xfId="1" applyFont="1" applyFill="1" applyBorder="1" applyAlignment="1">
      <alignment horizontal="center" vertical="center" wrapText="1"/>
    </xf>
    <xf numFmtId="0" fontId="50" fillId="0" borderId="55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1" fontId="50" fillId="0" borderId="49" xfId="1" applyNumberFormat="1" applyFont="1" applyFill="1" applyBorder="1" applyAlignment="1">
      <alignment horizontal="center" vertical="center" wrapText="1"/>
    </xf>
    <xf numFmtId="0" fontId="50" fillId="0" borderId="13" xfId="1" applyFont="1" applyFill="1" applyBorder="1" applyAlignment="1">
      <alignment horizontal="center" vertical="center" wrapText="1"/>
    </xf>
    <xf numFmtId="1" fontId="50" fillId="0" borderId="34" xfId="1" applyNumberFormat="1" applyFont="1" applyFill="1" applyBorder="1" applyAlignment="1">
      <alignment horizontal="center" vertical="center" wrapText="1"/>
    </xf>
    <xf numFmtId="0" fontId="50" fillId="0" borderId="34" xfId="1" applyFont="1" applyFill="1" applyBorder="1" applyAlignment="1">
      <alignment horizontal="center" vertical="center" wrapText="1"/>
    </xf>
    <xf numFmtId="1" fontId="50" fillId="14" borderId="34" xfId="1" applyNumberFormat="1" applyFont="1" applyFill="1" applyBorder="1" applyAlignment="1">
      <alignment horizontal="center" vertical="center" wrapText="1"/>
    </xf>
    <xf numFmtId="0" fontId="50" fillId="14" borderId="34" xfId="1" applyFont="1" applyFill="1" applyBorder="1" applyAlignment="1">
      <alignment horizontal="center" vertical="center" wrapText="1"/>
    </xf>
    <xf numFmtId="1" fontId="50" fillId="0" borderId="48" xfId="1" applyNumberFormat="1" applyFont="1" applyFill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110" xfId="1" applyFont="1" applyFill="1" applyBorder="1" applyAlignment="1">
      <alignment horizontal="left" vertical="center" wrapText="1"/>
    </xf>
    <xf numFmtId="0" fontId="9" fillId="0" borderId="92" xfId="1" applyFont="1" applyFill="1" applyBorder="1" applyAlignment="1">
      <alignment horizontal="left" vertical="center" wrapText="1"/>
    </xf>
    <xf numFmtId="0" fontId="9" fillId="0" borderId="111" xfId="1" applyFont="1" applyFill="1" applyBorder="1" applyAlignment="1">
      <alignment horizontal="left" vertical="center" wrapText="1"/>
    </xf>
    <xf numFmtId="1" fontId="1" fillId="0" borderId="115" xfId="1" applyNumberFormat="1" applyFont="1" applyBorder="1" applyAlignment="1">
      <alignment horizontal="center" vertical="center"/>
    </xf>
    <xf numFmtId="1" fontId="1" fillId="0" borderId="115" xfId="1" applyNumberFormat="1" applyFont="1" applyFill="1" applyBorder="1" applyAlignment="1">
      <alignment horizontal="center" vertical="center"/>
    </xf>
    <xf numFmtId="0" fontId="1" fillId="14" borderId="115" xfId="1" applyFont="1" applyFill="1" applyBorder="1" applyAlignment="1">
      <alignment horizontal="center" vertical="center"/>
    </xf>
    <xf numFmtId="0" fontId="40" fillId="5" borderId="98" xfId="1" applyFont="1" applyFill="1" applyBorder="1" applyAlignment="1">
      <alignment horizontal="center" vertical="center" wrapText="1"/>
    </xf>
    <xf numFmtId="0" fontId="40" fillId="5" borderId="96" xfId="1" applyFont="1" applyFill="1" applyBorder="1" applyAlignment="1">
      <alignment horizontal="center" vertical="center" wrapText="1"/>
    </xf>
    <xf numFmtId="0" fontId="40" fillId="5" borderId="97" xfId="1" applyFont="1" applyFill="1" applyBorder="1" applyAlignment="1">
      <alignment horizontal="center" vertical="center" wrapText="1"/>
    </xf>
    <xf numFmtId="1" fontId="16" fillId="17" borderId="80" xfId="1" applyNumberFormat="1" applyFont="1" applyFill="1" applyBorder="1" applyAlignment="1">
      <alignment horizontal="center"/>
    </xf>
    <xf numFmtId="0" fontId="16" fillId="17" borderId="80" xfId="1" applyFont="1" applyFill="1" applyBorder="1" applyAlignment="1">
      <alignment horizontal="center"/>
    </xf>
    <xf numFmtId="0" fontId="16" fillId="17" borderId="82" xfId="1" applyFont="1" applyFill="1" applyBorder="1" applyAlignment="1">
      <alignment horizontal="center"/>
    </xf>
    <xf numFmtId="1" fontId="16" fillId="17" borderId="86" xfId="1" applyNumberFormat="1" applyFont="1" applyFill="1" applyBorder="1" applyAlignment="1">
      <alignment horizontal="center"/>
    </xf>
    <xf numFmtId="0" fontId="16" fillId="17" borderId="109" xfId="1" applyFont="1" applyFill="1" applyBorder="1" applyAlignment="1">
      <alignment horizontal="center"/>
    </xf>
    <xf numFmtId="1" fontId="16" fillId="17" borderId="81" xfId="1" applyNumberFormat="1" applyFont="1" applyFill="1" applyBorder="1" applyAlignment="1">
      <alignment horizontal="center"/>
    </xf>
    <xf numFmtId="0" fontId="16" fillId="17" borderId="85" xfId="1" applyFont="1" applyFill="1" applyBorder="1" applyAlignment="1">
      <alignment horizontal="center"/>
    </xf>
    <xf numFmtId="1" fontId="16" fillId="17" borderId="109" xfId="1" applyNumberFormat="1" applyFont="1" applyFill="1" applyBorder="1" applyAlignment="1">
      <alignment horizontal="center"/>
    </xf>
    <xf numFmtId="0" fontId="16" fillId="17" borderId="83" xfId="1" applyFont="1" applyFill="1" applyBorder="1" applyAlignment="1">
      <alignment horizontal="center"/>
    </xf>
    <xf numFmtId="0" fontId="16" fillId="17" borderId="32" xfId="1" applyFont="1" applyFill="1" applyBorder="1" applyAlignment="1">
      <alignment horizontal="center"/>
    </xf>
    <xf numFmtId="0" fontId="16" fillId="17" borderId="33" xfId="1" applyFont="1" applyFill="1" applyBorder="1" applyAlignment="1">
      <alignment horizontal="center"/>
    </xf>
    <xf numFmtId="0" fontId="16" fillId="17" borderId="31" xfId="1" applyFont="1" applyFill="1" applyBorder="1" applyAlignment="1">
      <alignment horizontal="center"/>
    </xf>
    <xf numFmtId="0" fontId="38" fillId="3" borderId="94" xfId="1" applyFont="1" applyFill="1" applyBorder="1" applyAlignment="1">
      <alignment horizontal="center" vertical="center"/>
    </xf>
    <xf numFmtId="0" fontId="38" fillId="3" borderId="100" xfId="1" applyFont="1" applyFill="1" applyBorder="1" applyAlignment="1">
      <alignment horizontal="center" vertical="center"/>
    </xf>
    <xf numFmtId="0" fontId="27" fillId="17" borderId="116" xfId="1" applyFont="1" applyFill="1" applyBorder="1" applyAlignment="1">
      <alignment horizontal="left" vertical="center" wrapText="1"/>
    </xf>
    <xf numFmtId="0" fontId="27" fillId="17" borderId="117" xfId="1" applyFont="1" applyFill="1" applyBorder="1" applyAlignment="1">
      <alignment horizontal="left" vertical="center" wrapText="1"/>
    </xf>
    <xf numFmtId="0" fontId="27" fillId="17" borderId="118" xfId="1" applyFont="1" applyFill="1" applyBorder="1" applyAlignment="1">
      <alignment horizontal="left" vertical="center" wrapText="1"/>
    </xf>
    <xf numFmtId="0" fontId="27" fillId="17" borderId="62" xfId="1" applyFont="1" applyFill="1" applyBorder="1" applyAlignment="1">
      <alignment horizontal="left" vertical="center" wrapText="1"/>
    </xf>
    <xf numFmtId="0" fontId="27" fillId="17" borderId="1" xfId="1" applyFont="1" applyFill="1" applyBorder="1" applyAlignment="1">
      <alignment horizontal="left" vertical="center" wrapText="1"/>
    </xf>
    <xf numFmtId="0" fontId="27" fillId="17" borderId="65" xfId="1" applyFont="1" applyFill="1" applyBorder="1" applyAlignment="1">
      <alignment horizontal="left" vertical="center" wrapText="1"/>
    </xf>
    <xf numFmtId="1" fontId="16" fillId="17" borderId="116" xfId="1" applyNumberFormat="1" applyFont="1" applyFill="1" applyBorder="1" applyAlignment="1">
      <alignment horizontal="center" vertical="center"/>
    </xf>
    <xf numFmtId="1" fontId="16" fillId="17" borderId="117" xfId="1" applyNumberFormat="1" applyFont="1" applyFill="1" applyBorder="1" applyAlignment="1">
      <alignment horizontal="center" vertical="center"/>
    </xf>
    <xf numFmtId="1" fontId="16" fillId="17" borderId="119" xfId="1" applyNumberFormat="1" applyFont="1" applyFill="1" applyBorder="1" applyAlignment="1">
      <alignment horizontal="center" vertical="center"/>
    </xf>
    <xf numFmtId="1" fontId="16" fillId="17" borderId="62" xfId="1" applyNumberFormat="1" applyFont="1" applyFill="1" applyBorder="1" applyAlignment="1">
      <alignment horizontal="center" vertical="center"/>
    </xf>
    <xf numFmtId="1" fontId="16" fillId="17" borderId="1" xfId="1" applyNumberFormat="1" applyFont="1" applyFill="1" applyBorder="1" applyAlignment="1">
      <alignment horizontal="center" vertical="center"/>
    </xf>
    <xf numFmtId="1" fontId="16" fillId="17" borderId="63" xfId="1" applyNumberFormat="1" applyFont="1" applyFill="1" applyBorder="1" applyAlignment="1">
      <alignment horizontal="center" vertical="center"/>
    </xf>
    <xf numFmtId="0" fontId="16" fillId="17" borderId="117" xfId="1" applyFont="1" applyFill="1" applyBorder="1" applyAlignment="1">
      <alignment horizontal="center" vertical="center"/>
    </xf>
    <xf numFmtId="0" fontId="16" fillId="17" borderId="118" xfId="1" applyFont="1" applyFill="1" applyBorder="1" applyAlignment="1">
      <alignment horizontal="center" vertical="center"/>
    </xf>
    <xf numFmtId="0" fontId="16" fillId="17" borderId="62" xfId="1" applyFont="1" applyFill="1" applyBorder="1" applyAlignment="1">
      <alignment horizontal="center" vertical="center"/>
    </xf>
    <xf numFmtId="0" fontId="16" fillId="17" borderId="1" xfId="1" applyFont="1" applyFill="1" applyBorder="1" applyAlignment="1">
      <alignment horizontal="center" vertical="center"/>
    </xf>
    <xf numFmtId="0" fontId="16" fillId="17" borderId="65" xfId="1" applyFont="1" applyFill="1" applyBorder="1" applyAlignment="1">
      <alignment horizontal="center" vertical="center"/>
    </xf>
    <xf numFmtId="1" fontId="16" fillId="17" borderId="120" xfId="1" applyNumberFormat="1" applyFont="1" applyFill="1" applyBorder="1" applyAlignment="1">
      <alignment horizontal="center" vertical="center"/>
    </xf>
    <xf numFmtId="0" fontId="16" fillId="17" borderId="64" xfId="1" applyFont="1" applyFill="1" applyBorder="1" applyAlignment="1">
      <alignment horizontal="center" vertical="center"/>
    </xf>
    <xf numFmtId="0" fontId="16" fillId="17" borderId="119" xfId="1" applyFont="1" applyFill="1" applyBorder="1" applyAlignment="1">
      <alignment horizontal="center" vertical="center"/>
    </xf>
    <xf numFmtId="0" fontId="16" fillId="17" borderId="63" xfId="1" applyFont="1" applyFill="1" applyBorder="1" applyAlignment="1">
      <alignment horizontal="center" vertical="center"/>
    </xf>
    <xf numFmtId="1" fontId="16" fillId="17" borderId="83" xfId="1" applyNumberFormat="1" applyFont="1" applyFill="1" applyBorder="1" applyAlignment="1">
      <alignment horizontal="center"/>
    </xf>
    <xf numFmtId="0" fontId="16" fillId="15" borderId="48" xfId="1" applyFont="1" applyFill="1" applyBorder="1" applyAlignment="1">
      <alignment horizontal="center" vertical="center"/>
    </xf>
    <xf numFmtId="0" fontId="33" fillId="15" borderId="13" xfId="1" applyFont="1" applyFill="1" applyBorder="1" applyAlignment="1">
      <alignment horizontal="left" vertical="center" wrapText="1"/>
    </xf>
    <xf numFmtId="0" fontId="33" fillId="15" borderId="32" xfId="1" applyFont="1" applyFill="1" applyBorder="1" applyAlignment="1">
      <alignment horizontal="left" vertical="center" wrapText="1"/>
    </xf>
    <xf numFmtId="0" fontId="33" fillId="15" borderId="49" xfId="1" applyFont="1" applyFill="1" applyBorder="1" applyAlignment="1">
      <alignment horizontal="left" vertical="center" wrapText="1"/>
    </xf>
    <xf numFmtId="1" fontId="29" fillId="15" borderId="62" xfId="1" applyNumberFormat="1" applyFont="1" applyFill="1" applyBorder="1" applyAlignment="1">
      <alignment horizontal="center" vertical="center"/>
    </xf>
    <xf numFmtId="1" fontId="29" fillId="15" borderId="1" xfId="1" applyNumberFormat="1" applyFont="1" applyFill="1" applyBorder="1" applyAlignment="1">
      <alignment horizontal="center" vertical="center"/>
    </xf>
    <xf numFmtId="1" fontId="29" fillId="15" borderId="63" xfId="1" applyNumberFormat="1" applyFont="1" applyFill="1" applyBorder="1" applyAlignment="1">
      <alignment horizontal="center" vertical="center"/>
    </xf>
    <xf numFmtId="1" fontId="16" fillId="15" borderId="62" xfId="1" applyNumberFormat="1" applyFont="1" applyFill="1" applyBorder="1" applyAlignment="1">
      <alignment horizontal="center" vertical="center"/>
    </xf>
    <xf numFmtId="1" fontId="16" fillId="15" borderId="1" xfId="1" applyNumberFormat="1" applyFont="1" applyFill="1" applyBorder="1" applyAlignment="1">
      <alignment horizontal="center" vertical="center"/>
    </xf>
    <xf numFmtId="1" fontId="16" fillId="15" borderId="63" xfId="1" applyNumberFormat="1" applyFont="1" applyFill="1" applyBorder="1" applyAlignment="1">
      <alignment horizontal="center" vertical="center"/>
    </xf>
    <xf numFmtId="0" fontId="16" fillId="15" borderId="1" xfId="1" applyFont="1" applyFill="1" applyBorder="1" applyAlignment="1">
      <alignment horizontal="center" vertical="center"/>
    </xf>
    <xf numFmtId="0" fontId="16" fillId="15" borderId="65" xfId="1" applyFont="1" applyFill="1" applyBorder="1" applyAlignment="1">
      <alignment horizontal="center" vertical="center"/>
    </xf>
    <xf numFmtId="0" fontId="16" fillId="15" borderId="64" xfId="1" applyFont="1" applyFill="1" applyBorder="1" applyAlignment="1">
      <alignment horizontal="center" vertical="center"/>
    </xf>
    <xf numFmtId="0" fontId="16" fillId="15" borderId="64" xfId="1" applyFont="1" applyFill="1" applyBorder="1" applyAlignment="1">
      <alignment horizontal="center"/>
    </xf>
    <xf numFmtId="0" fontId="16" fillId="15" borderId="1" xfId="1" applyFont="1" applyFill="1" applyBorder="1" applyAlignment="1">
      <alignment horizontal="center"/>
    </xf>
    <xf numFmtId="0" fontId="16" fillId="15" borderId="63" xfId="1" applyFont="1" applyFill="1" applyBorder="1" applyAlignment="1">
      <alignment horizontal="center"/>
    </xf>
    <xf numFmtId="0" fontId="16" fillId="15" borderId="65" xfId="1" applyFont="1" applyFill="1" applyBorder="1" applyAlignment="1">
      <alignment horizontal="center"/>
    </xf>
    <xf numFmtId="0" fontId="16" fillId="15" borderId="61" xfId="1" applyFont="1" applyFill="1" applyBorder="1" applyAlignment="1">
      <alignment horizontal="center"/>
    </xf>
    <xf numFmtId="0" fontId="16" fillId="15" borderId="121" xfId="1" applyFont="1" applyFill="1" applyBorder="1" applyAlignment="1">
      <alignment horizontal="center"/>
    </xf>
    <xf numFmtId="0" fontId="16" fillId="15" borderId="61" xfId="1" applyFont="1" applyFill="1" applyBorder="1" applyAlignment="1">
      <alignment horizontal="center" vertical="center"/>
    </xf>
    <xf numFmtId="0" fontId="16" fillId="15" borderId="13" xfId="1" applyFont="1" applyFill="1" applyBorder="1" applyAlignment="1">
      <alignment horizontal="center"/>
    </xf>
    <xf numFmtId="0" fontId="16" fillId="15" borderId="32" xfId="1" applyFont="1" applyFill="1" applyBorder="1" applyAlignment="1">
      <alignment horizontal="center"/>
    </xf>
    <xf numFmtId="0" fontId="16" fillId="15" borderId="33" xfId="1" applyFont="1" applyFill="1" applyBorder="1" applyAlignment="1">
      <alignment horizontal="center"/>
    </xf>
    <xf numFmtId="0" fontId="16" fillId="15" borderId="13" xfId="1" applyFont="1" applyFill="1" applyBorder="1" applyAlignment="1">
      <alignment horizontal="center" vertical="center"/>
    </xf>
    <xf numFmtId="1" fontId="29" fillId="15" borderId="39" xfId="1" applyNumberFormat="1" applyFont="1" applyFill="1" applyBorder="1" applyAlignment="1">
      <alignment horizontal="center" vertical="center" wrapText="1"/>
    </xf>
    <xf numFmtId="1" fontId="29" fillId="15" borderId="40" xfId="1" applyNumberFormat="1" applyFont="1" applyFill="1" applyBorder="1" applyAlignment="1">
      <alignment horizontal="center" vertical="center"/>
    </xf>
    <xf numFmtId="1" fontId="29" fillId="15" borderId="41" xfId="1" applyNumberFormat="1" applyFont="1" applyFill="1" applyBorder="1" applyAlignment="1">
      <alignment horizontal="center" vertical="center"/>
    </xf>
    <xf numFmtId="1" fontId="16" fillId="15" borderId="39" xfId="1" applyNumberFormat="1" applyFont="1" applyFill="1" applyBorder="1" applyAlignment="1">
      <alignment horizontal="center" vertical="center"/>
    </xf>
    <xf numFmtId="1" fontId="16" fillId="15" borderId="40" xfId="1" applyNumberFormat="1" applyFont="1" applyFill="1" applyBorder="1" applyAlignment="1">
      <alignment horizontal="center" vertical="center"/>
    </xf>
    <xf numFmtId="1" fontId="16" fillId="15" borderId="41" xfId="1" applyNumberFormat="1" applyFont="1" applyFill="1" applyBorder="1" applyAlignment="1">
      <alignment horizontal="center" vertical="center"/>
    </xf>
    <xf numFmtId="0" fontId="16" fillId="15" borderId="48" xfId="1" applyFont="1" applyFill="1" applyBorder="1" applyAlignment="1">
      <alignment horizontal="center"/>
    </xf>
    <xf numFmtId="0" fontId="16" fillId="15" borderId="12" xfId="1" applyFont="1" applyFill="1" applyBorder="1" applyAlignment="1">
      <alignment horizontal="center"/>
    </xf>
    <xf numFmtId="0" fontId="16" fillId="15" borderId="55" xfId="1" applyFont="1" applyFill="1" applyBorder="1" applyAlignment="1">
      <alignment horizontal="center"/>
    </xf>
    <xf numFmtId="0" fontId="29" fillId="15" borderId="31" xfId="1" applyFont="1" applyFill="1" applyBorder="1" applyAlignment="1">
      <alignment horizontal="center" vertical="center"/>
    </xf>
    <xf numFmtId="0" fontId="29" fillId="15" borderId="32" xfId="1" applyFont="1" applyFill="1" applyBorder="1" applyAlignment="1">
      <alignment horizontal="center" vertical="center"/>
    </xf>
    <xf numFmtId="0" fontId="29" fillId="15" borderId="33" xfId="1" applyFont="1" applyFill="1" applyBorder="1" applyAlignment="1">
      <alignment horizontal="center" vertical="center"/>
    </xf>
    <xf numFmtId="0" fontId="33" fillId="15" borderId="49" xfId="1" applyFont="1" applyFill="1" applyBorder="1" applyAlignment="1">
      <alignment horizontal="center" vertical="center"/>
    </xf>
    <xf numFmtId="0" fontId="33" fillId="15" borderId="12" xfId="1" applyFont="1" applyFill="1" applyBorder="1" applyAlignment="1">
      <alignment horizontal="center" vertical="center"/>
    </xf>
    <xf numFmtId="0" fontId="33" fillId="15" borderId="55" xfId="1" applyFont="1" applyFill="1" applyBorder="1" applyAlignment="1">
      <alignment horizontal="center" vertical="center"/>
    </xf>
    <xf numFmtId="0" fontId="16" fillId="15" borderId="43" xfId="1" applyFont="1" applyFill="1" applyBorder="1" applyAlignment="1">
      <alignment horizontal="center" vertical="center"/>
    </xf>
    <xf numFmtId="0" fontId="16" fillId="15" borderId="49" xfId="1" applyFont="1" applyFill="1" applyBorder="1" applyAlignment="1">
      <alignment horizontal="center" vertical="center"/>
    </xf>
    <xf numFmtId="0" fontId="8" fillId="15" borderId="12" xfId="1" applyFont="1" applyFill="1" applyBorder="1" applyAlignment="1">
      <alignment horizontal="center"/>
    </xf>
    <xf numFmtId="0" fontId="8" fillId="15" borderId="55" xfId="1" applyFont="1" applyFill="1" applyBorder="1" applyAlignment="1">
      <alignment horizontal="center"/>
    </xf>
    <xf numFmtId="0" fontId="8" fillId="15" borderId="49" xfId="1" applyFont="1" applyFill="1" applyBorder="1" applyAlignment="1">
      <alignment horizontal="center"/>
    </xf>
    <xf numFmtId="0" fontId="16" fillId="15" borderId="49" xfId="1" applyFont="1" applyFill="1" applyBorder="1" applyAlignment="1">
      <alignment horizontal="center"/>
    </xf>
    <xf numFmtId="0" fontId="33" fillId="15" borderId="32" xfId="1" applyFont="1" applyFill="1" applyBorder="1" applyAlignment="1">
      <alignment horizontal="left" wrapText="1"/>
    </xf>
    <xf numFmtId="0" fontId="33" fillId="15" borderId="49" xfId="1" applyFont="1" applyFill="1" applyBorder="1" applyAlignment="1">
      <alignment horizontal="left" wrapText="1"/>
    </xf>
    <xf numFmtId="0" fontId="29" fillId="15" borderId="48" xfId="1" applyFont="1" applyFill="1" applyBorder="1" applyAlignment="1">
      <alignment horizontal="center"/>
    </xf>
    <xf numFmtId="0" fontId="29" fillId="15" borderId="12" xfId="1" applyFont="1" applyFill="1" applyBorder="1" applyAlignment="1">
      <alignment horizontal="center"/>
    </xf>
    <xf numFmtId="0" fontId="29" fillId="15" borderId="55" xfId="1" applyFont="1" applyFill="1" applyBorder="1" applyAlignment="1">
      <alignment horizontal="center"/>
    </xf>
    <xf numFmtId="0" fontId="33" fillId="15" borderId="49" xfId="1" applyFont="1" applyFill="1" applyBorder="1" applyAlignment="1">
      <alignment horizontal="center"/>
    </xf>
    <xf numFmtId="0" fontId="33" fillId="15" borderId="12" xfId="1" applyFont="1" applyFill="1" applyBorder="1" applyAlignment="1">
      <alignment horizontal="center"/>
    </xf>
    <xf numFmtId="0" fontId="33" fillId="15" borderId="55" xfId="1" applyFont="1" applyFill="1" applyBorder="1" applyAlignment="1">
      <alignment horizontal="center"/>
    </xf>
    <xf numFmtId="0" fontId="16" fillId="15" borderId="43" xfId="1" applyFont="1" applyFill="1" applyBorder="1" applyAlignment="1">
      <alignment horizontal="center"/>
    </xf>
    <xf numFmtId="0" fontId="8" fillId="15" borderId="48" xfId="1" applyFont="1" applyFill="1" applyBorder="1" applyAlignment="1">
      <alignment horizontal="center"/>
    </xf>
    <xf numFmtId="0" fontId="31" fillId="0" borderId="12" xfId="1" applyFont="1" applyBorder="1" applyAlignment="1">
      <alignment horizontal="center" vertical="center"/>
    </xf>
    <xf numFmtId="0" fontId="31" fillId="0" borderId="55" xfId="1" applyFont="1" applyBorder="1" applyAlignment="1">
      <alignment horizontal="center" vertical="center"/>
    </xf>
    <xf numFmtId="0" fontId="29" fillId="0" borderId="32" xfId="1" applyFont="1" applyBorder="1" applyAlignment="1">
      <alignment horizontal="left" vertical="center" wrapText="1"/>
    </xf>
    <xf numFmtId="0" fontId="29" fillId="0" borderId="49" xfId="1" applyFont="1" applyBorder="1" applyAlignment="1">
      <alignment horizontal="left" vertical="center" wrapText="1"/>
    </xf>
    <xf numFmtId="0" fontId="29" fillId="0" borderId="56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29" fillId="0" borderId="72" xfId="1" applyFont="1" applyBorder="1" applyAlignment="1">
      <alignment horizontal="center" vertical="center"/>
    </xf>
    <xf numFmtId="0" fontId="29" fillId="0" borderId="73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29" fillId="0" borderId="48" xfId="1" applyFont="1" applyBorder="1" applyAlignment="1">
      <alignment horizontal="center" vertical="center"/>
    </xf>
    <xf numFmtId="0" fontId="29" fillId="0" borderId="12" xfId="1" applyFont="1" applyBorder="1" applyAlignment="1">
      <alignment horizontal="center" vertical="center"/>
    </xf>
    <xf numFmtId="0" fontId="29" fillId="0" borderId="55" xfId="1" applyFont="1" applyBorder="1" applyAlignment="1">
      <alignment horizontal="center" vertical="center"/>
    </xf>
    <xf numFmtId="0" fontId="29" fillId="0" borderId="49" xfId="1" applyFont="1" applyBorder="1" applyAlignment="1">
      <alignment horizontal="center" vertical="center"/>
    </xf>
    <xf numFmtId="0" fontId="16" fillId="15" borderId="57" xfId="1" applyFont="1" applyFill="1" applyBorder="1" applyAlignment="1">
      <alignment horizontal="center" vertical="center"/>
    </xf>
    <xf numFmtId="0" fontId="16" fillId="15" borderId="19" xfId="1" applyFont="1" applyFill="1" applyBorder="1" applyAlignment="1">
      <alignment horizontal="center" vertical="center"/>
    </xf>
    <xf numFmtId="0" fontId="16" fillId="15" borderId="59" xfId="1" applyFont="1" applyFill="1" applyBorder="1" applyAlignment="1">
      <alignment horizontal="center" vertical="center"/>
    </xf>
    <xf numFmtId="0" fontId="16" fillId="15" borderId="56" xfId="1" applyFont="1" applyFill="1" applyBorder="1" applyAlignment="1">
      <alignment horizontal="center" vertical="center"/>
    </xf>
    <xf numFmtId="0" fontId="16" fillId="15" borderId="45" xfId="1" applyFont="1" applyFill="1" applyBorder="1" applyAlignment="1">
      <alignment horizontal="center" vertical="center"/>
    </xf>
    <xf numFmtId="0" fontId="17" fillId="15" borderId="45" xfId="1" applyFont="1" applyFill="1" applyBorder="1" applyAlignment="1">
      <alignment horizontal="center"/>
    </xf>
    <xf numFmtId="0" fontId="17" fillId="15" borderId="72" xfId="1" applyFont="1" applyFill="1" applyBorder="1" applyAlignment="1">
      <alignment horizontal="center"/>
    </xf>
    <xf numFmtId="0" fontId="33" fillId="17" borderId="23" xfId="1" applyFont="1" applyFill="1" applyBorder="1" applyAlignment="1">
      <alignment horizontal="right" vertical="distributed" wrapText="1"/>
    </xf>
    <xf numFmtId="0" fontId="33" fillId="17" borderId="24" xfId="1" applyFont="1" applyFill="1" applyBorder="1" applyAlignment="1">
      <alignment horizontal="right" vertical="distributed" wrapText="1"/>
    </xf>
    <xf numFmtId="0" fontId="33" fillId="17" borderId="26" xfId="1" applyFont="1" applyFill="1" applyBorder="1" applyAlignment="1">
      <alignment horizontal="right" vertical="distributed" wrapText="1"/>
    </xf>
    <xf numFmtId="0" fontId="16" fillId="17" borderId="25" xfId="1" applyFont="1" applyFill="1" applyBorder="1" applyAlignment="1">
      <alignment horizontal="center" vertical="center"/>
    </xf>
    <xf numFmtId="0" fontId="16" fillId="17" borderId="24" xfId="1" applyFont="1" applyFill="1" applyBorder="1" applyAlignment="1">
      <alignment horizontal="center" vertical="center"/>
    </xf>
    <xf numFmtId="1" fontId="16" fillId="17" borderId="23" xfId="1" applyNumberFormat="1" applyFont="1" applyFill="1" applyBorder="1" applyAlignment="1">
      <alignment horizontal="center"/>
    </xf>
    <xf numFmtId="0" fontId="16" fillId="17" borderId="24" xfId="1" applyFont="1" applyFill="1" applyBorder="1" applyAlignment="1">
      <alignment horizontal="center"/>
    </xf>
    <xf numFmtId="0" fontId="16" fillId="17" borderId="27" xfId="1" applyFont="1" applyFill="1" applyBorder="1" applyAlignment="1">
      <alignment horizontal="center"/>
    </xf>
    <xf numFmtId="1" fontId="40" fillId="17" borderId="28" xfId="1" applyNumberFormat="1" applyFont="1" applyFill="1" applyBorder="1" applyAlignment="1">
      <alignment horizontal="center" vertical="center"/>
    </xf>
    <xf numFmtId="0" fontId="40" fillId="17" borderId="29" xfId="1" applyFont="1" applyFill="1" applyBorder="1" applyAlignment="1">
      <alignment horizontal="center" vertical="center"/>
    </xf>
    <xf numFmtId="0" fontId="40" fillId="17" borderId="30" xfId="1" applyFont="1" applyFill="1" applyBorder="1" applyAlignment="1">
      <alignment horizontal="center" vertical="center"/>
    </xf>
    <xf numFmtId="1" fontId="40" fillId="17" borderId="29" xfId="1" applyNumberFormat="1" applyFont="1" applyFill="1" applyBorder="1" applyAlignment="1">
      <alignment horizontal="center" vertical="center"/>
    </xf>
    <xf numFmtId="0" fontId="29" fillId="15" borderId="36" xfId="1" applyFont="1" applyFill="1" applyBorder="1" applyAlignment="1">
      <alignment horizontal="center" vertical="center" wrapText="1"/>
    </xf>
    <xf numFmtId="0" fontId="29" fillId="15" borderId="37" xfId="1" applyFont="1" applyFill="1" applyBorder="1" applyAlignment="1">
      <alignment horizontal="center" vertical="center"/>
    </xf>
    <xf numFmtId="0" fontId="29" fillId="15" borderId="38" xfId="1" applyFont="1" applyFill="1" applyBorder="1" applyAlignment="1">
      <alignment horizontal="center" vertical="center"/>
    </xf>
    <xf numFmtId="0" fontId="33" fillId="15" borderId="57" xfId="1" applyFont="1" applyFill="1" applyBorder="1" applyAlignment="1">
      <alignment horizontal="center" vertical="center"/>
    </xf>
    <xf numFmtId="0" fontId="33" fillId="15" borderId="19" xfId="1" applyFont="1" applyFill="1" applyBorder="1" applyAlignment="1">
      <alignment horizontal="center" vertical="center"/>
    </xf>
    <xf numFmtId="0" fontId="33" fillId="15" borderId="59" xfId="1" applyFont="1" applyFill="1" applyBorder="1" applyAlignment="1">
      <alignment horizontal="center" vertical="center"/>
    </xf>
    <xf numFmtId="0" fontId="16" fillId="15" borderId="42" xfId="1" applyFont="1" applyFill="1" applyBorder="1" applyAlignment="1">
      <alignment horizontal="center" vertical="center"/>
    </xf>
    <xf numFmtId="0" fontId="16" fillId="15" borderId="58" xfId="1" applyFont="1" applyFill="1" applyBorder="1" applyAlignment="1">
      <alignment horizontal="center" vertical="center"/>
    </xf>
    <xf numFmtId="1" fontId="16" fillId="15" borderId="19" xfId="1" applyNumberFormat="1" applyFont="1" applyFill="1" applyBorder="1" applyAlignment="1">
      <alignment horizontal="center" vertical="center"/>
    </xf>
    <xf numFmtId="0" fontId="27" fillId="0" borderId="14" xfId="1" applyFont="1" applyBorder="1" applyAlignment="1">
      <alignment horizontal="left" vertical="center" wrapText="1"/>
    </xf>
    <xf numFmtId="0" fontId="27" fillId="0" borderId="0" xfId="1" applyFont="1" applyBorder="1" applyAlignment="1">
      <alignment horizontal="left" vertical="center" wrapText="1"/>
    </xf>
    <xf numFmtId="0" fontId="27" fillId="0" borderId="15" xfId="1" applyFont="1" applyBorder="1" applyAlignment="1">
      <alignment horizontal="left" vertical="center" wrapText="1"/>
    </xf>
    <xf numFmtId="0" fontId="30" fillId="0" borderId="14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left" vertical="center" wrapText="1"/>
    </xf>
    <xf numFmtId="0" fontId="30" fillId="0" borderId="15" xfId="1" applyFont="1" applyBorder="1" applyAlignment="1">
      <alignment horizontal="left" vertical="center" wrapText="1"/>
    </xf>
    <xf numFmtId="0" fontId="30" fillId="0" borderId="31" xfId="1" applyFont="1" applyBorder="1" applyAlignment="1">
      <alignment horizontal="left"/>
    </xf>
    <xf numFmtId="0" fontId="30" fillId="0" borderId="32" xfId="1" applyFont="1" applyBorder="1" applyAlignment="1">
      <alignment horizontal="left"/>
    </xf>
    <xf numFmtId="0" fontId="30" fillId="0" borderId="33" xfId="1" applyFont="1" applyBorder="1" applyAlignment="1">
      <alignment horizontal="left"/>
    </xf>
    <xf numFmtId="0" fontId="51" fillId="0" borderId="48" xfId="1" applyFont="1" applyBorder="1" applyAlignment="1">
      <alignment horizontal="center" vertical="center" wrapText="1"/>
    </xf>
    <xf numFmtId="0" fontId="51" fillId="0" borderId="12" xfId="1" applyFont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 wrapText="1"/>
    </xf>
    <xf numFmtId="0" fontId="30" fillId="0" borderId="55" xfId="1" applyFont="1" applyBorder="1" applyAlignment="1">
      <alignment horizontal="center" vertical="center" wrapText="1"/>
    </xf>
    <xf numFmtId="1" fontId="40" fillId="17" borderId="26" xfId="1" applyNumberFormat="1" applyFont="1" applyFill="1" applyBorder="1" applyAlignment="1">
      <alignment horizontal="center" vertical="center"/>
    </xf>
    <xf numFmtId="0" fontId="27" fillId="0" borderId="7" xfId="1" applyFont="1" applyBorder="1" applyAlignment="1">
      <alignment horizontal="left" vertical="center" wrapText="1"/>
    </xf>
    <xf numFmtId="0" fontId="27" fillId="0" borderId="8" xfId="1" applyFont="1" applyBorder="1" applyAlignment="1">
      <alignment horizontal="left" vertical="center" wrapText="1"/>
    </xf>
    <xf numFmtId="0" fontId="27" fillId="0" borderId="9" xfId="1" applyFont="1" applyBorder="1" applyAlignment="1">
      <alignment horizontal="left" vertical="center" wrapText="1"/>
    </xf>
    <xf numFmtId="0" fontId="30" fillId="0" borderId="7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15" xfId="1" applyFont="1" applyBorder="1" applyAlignment="1">
      <alignment horizontal="center" vertical="center" wrapText="1"/>
    </xf>
    <xf numFmtId="0" fontId="30" fillId="0" borderId="62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63" xfId="1" applyFont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51" fillId="0" borderId="14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center" wrapText="1"/>
    </xf>
    <xf numFmtId="0" fontId="51" fillId="0" borderId="18" xfId="1" applyFont="1" applyFill="1" applyBorder="1" applyAlignment="1">
      <alignment horizontal="center" vertical="center" wrapText="1"/>
    </xf>
    <xf numFmtId="0" fontId="51" fillId="0" borderId="62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51" fillId="0" borderId="65" xfId="1" applyFont="1" applyFill="1" applyBorder="1" applyAlignment="1">
      <alignment horizontal="center" vertical="center" wrapText="1"/>
    </xf>
    <xf numFmtId="0" fontId="51" fillId="0" borderId="2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51" fillId="0" borderId="9" xfId="1" applyFont="1" applyBorder="1" applyAlignment="1">
      <alignment horizontal="center" vertical="center" wrapText="1"/>
    </xf>
    <xf numFmtId="0" fontId="51" fillId="0" borderId="22" xfId="1" applyFont="1" applyBorder="1" applyAlignment="1">
      <alignment horizontal="center" vertical="center" wrapText="1"/>
    </xf>
    <xf numFmtId="0" fontId="51" fillId="0" borderId="0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64" xfId="1" applyFont="1" applyBorder="1" applyAlignment="1">
      <alignment horizontal="center" vertical="center" wrapText="1"/>
    </xf>
    <xf numFmtId="0" fontId="51" fillId="0" borderId="1" xfId="1" applyFont="1" applyBorder="1" applyAlignment="1">
      <alignment horizontal="center" vertical="center" wrapText="1"/>
    </xf>
    <xf numFmtId="0" fontId="51" fillId="0" borderId="63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0" xfId="1" applyFont="1" applyBorder="1" applyAlignment="1">
      <alignment horizontal="center" vertical="center" wrapText="1"/>
    </xf>
    <xf numFmtId="0" fontId="51" fillId="0" borderId="14" xfId="1" applyFont="1" applyBorder="1" applyAlignment="1">
      <alignment horizontal="center" vertical="center" wrapText="1"/>
    </xf>
    <xf numFmtId="0" fontId="51" fillId="0" borderId="18" xfId="1" applyFont="1" applyBorder="1" applyAlignment="1">
      <alignment horizontal="center" vertical="center" wrapText="1"/>
    </xf>
    <xf numFmtId="0" fontId="51" fillId="0" borderId="62" xfId="1" applyFont="1" applyBorder="1" applyAlignment="1">
      <alignment horizontal="center" vertical="center" wrapText="1"/>
    </xf>
    <xf numFmtId="0" fontId="51" fillId="0" borderId="65" xfId="1" applyFont="1" applyBorder="1" applyAlignment="1">
      <alignment horizontal="center" vertical="center" wrapText="1"/>
    </xf>
    <xf numFmtId="0" fontId="40" fillId="17" borderId="29" xfId="1" applyFont="1" applyFill="1" applyBorder="1" applyAlignment="1">
      <alignment horizontal="center"/>
    </xf>
    <xf numFmtId="0" fontId="40" fillId="17" borderId="30" xfId="1" applyFont="1" applyFill="1" applyBorder="1" applyAlignment="1">
      <alignment horizontal="center"/>
    </xf>
    <xf numFmtId="0" fontId="40" fillId="17" borderId="25" xfId="1" applyFont="1" applyFill="1" applyBorder="1" applyAlignment="1">
      <alignment horizontal="center" vertical="center"/>
    </xf>
    <xf numFmtId="0" fontId="30" fillId="0" borderId="48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1" fontId="30" fillId="0" borderId="48" xfId="1" applyNumberFormat="1" applyFont="1" applyBorder="1" applyAlignment="1">
      <alignment horizontal="center" vertical="center" wrapText="1"/>
    </xf>
    <xf numFmtId="1" fontId="30" fillId="0" borderId="49" xfId="1" applyNumberFormat="1" applyFont="1" applyBorder="1" applyAlignment="1">
      <alignment horizontal="center" vertical="center" wrapText="1"/>
    </xf>
    <xf numFmtId="1" fontId="30" fillId="0" borderId="12" xfId="1" applyNumberFormat="1" applyFont="1" applyBorder="1" applyAlignment="1">
      <alignment horizontal="center" vertical="center" wrapText="1"/>
    </xf>
    <xf numFmtId="0" fontId="30" fillId="0" borderId="49" xfId="1" applyFont="1" applyBorder="1" applyAlignment="1">
      <alignment horizontal="center" vertical="center" wrapText="1"/>
    </xf>
    <xf numFmtId="0" fontId="51" fillId="0" borderId="13" xfId="1" applyFont="1" applyBorder="1" applyAlignment="1">
      <alignment horizontal="center" vertical="center" wrapText="1"/>
    </xf>
    <xf numFmtId="0" fontId="51" fillId="0" borderId="55" xfId="1" applyFont="1" applyBorder="1" applyAlignment="1">
      <alignment horizontal="center" vertical="center" wrapText="1"/>
    </xf>
    <xf numFmtId="0" fontId="51" fillId="0" borderId="32" xfId="1" applyFont="1" applyBorder="1" applyAlignment="1">
      <alignment horizontal="center" wrapText="1"/>
    </xf>
    <xf numFmtId="0" fontId="51" fillId="0" borderId="33" xfId="1" applyFont="1" applyBorder="1" applyAlignment="1">
      <alignment horizontal="center" wrapText="1"/>
    </xf>
    <xf numFmtId="2" fontId="53" fillId="10" borderId="122" xfId="1" applyNumberFormat="1" applyFont="1" applyFill="1" applyBorder="1" applyAlignment="1">
      <alignment horizontal="right" vertical="center"/>
    </xf>
    <xf numFmtId="2" fontId="53" fillId="10" borderId="123" xfId="1" applyNumberFormat="1" applyFont="1" applyFill="1" applyBorder="1" applyAlignment="1">
      <alignment horizontal="right" vertical="center"/>
    </xf>
    <xf numFmtId="2" fontId="53" fillId="0" borderId="0" xfId="1" applyNumberFormat="1" applyFont="1" applyAlignment="1">
      <alignment horizontal="center" vertical="center"/>
    </xf>
    <xf numFmtId="0" fontId="30" fillId="0" borderId="16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left" vertical="center" wrapText="1"/>
    </xf>
    <xf numFmtId="0" fontId="30" fillId="0" borderId="17" xfId="1" applyFont="1" applyBorder="1" applyAlignment="1">
      <alignment horizontal="left" vertical="center" wrapText="1"/>
    </xf>
    <xf numFmtId="0" fontId="30" fillId="0" borderId="36" xfId="1" applyFont="1" applyBorder="1" applyAlignment="1">
      <alignment horizontal="left"/>
    </xf>
    <xf numFmtId="0" fontId="30" fillId="0" borderId="37" xfId="1" applyFont="1" applyBorder="1" applyAlignment="1">
      <alignment horizontal="left"/>
    </xf>
    <xf numFmtId="0" fontId="30" fillId="0" borderId="38" xfId="1" applyFont="1" applyBorder="1" applyAlignment="1">
      <alignment horizontal="left"/>
    </xf>
    <xf numFmtId="0" fontId="30" fillId="0" borderId="58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59" xfId="1" applyFont="1" applyBorder="1" applyAlignment="1">
      <alignment horizontal="center" vertical="center" wrapText="1"/>
    </xf>
    <xf numFmtId="0" fontId="30" fillId="0" borderId="57" xfId="1" applyFont="1" applyBorder="1" applyAlignment="1">
      <alignment horizontal="center" vertical="center" wrapText="1"/>
    </xf>
    <xf numFmtId="1" fontId="30" fillId="0" borderId="58" xfId="1" applyNumberFormat="1" applyFont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1"/>
    <cellStyle name="Обычный 3" xfId="3"/>
  </cellStyles>
  <dxfs count="3">
    <dxf>
      <font>
        <color theme="0"/>
      </font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231323</xdr:colOff>
      <xdr:row>0</xdr:row>
      <xdr:rowOff>136073</xdr:rowOff>
    </xdr:from>
    <xdr:to>
      <xdr:col>22</xdr:col>
      <xdr:colOff>190500</xdr:colOff>
      <xdr:row>10</xdr:row>
      <xdr:rowOff>16527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685828" y="-1155146"/>
          <a:ext cx="2805990" cy="53884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595312</xdr:colOff>
      <xdr:row>5</xdr:row>
      <xdr:rowOff>95250</xdr:rowOff>
    </xdr:from>
    <xdr:to>
      <xdr:col>14</xdr:col>
      <xdr:colOff>202406</xdr:colOff>
      <xdr:row>5</xdr:row>
      <xdr:rowOff>107157</xdr:rowOff>
    </xdr:to>
    <xdr:cxnSp macro="">
      <xdr:nvCxnSpPr>
        <xdr:cNvPr id="2" name="Прямая со стрелкой 1"/>
        <xdr:cNvCxnSpPr/>
      </xdr:nvCxnSpPr>
      <xdr:spPr>
        <a:xfrm flipV="1">
          <a:off x="9272587" y="0"/>
          <a:ext cx="216694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10582</xdr:rowOff>
    </xdr:from>
    <xdr:to>
      <xdr:col>11</xdr:col>
      <xdr:colOff>910167</xdr:colOff>
      <xdr:row>292</xdr:row>
      <xdr:rowOff>82549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0" y="0"/>
          <a:ext cx="7672917" cy="42668824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  <a:cs typeface="Times New Roman"/>
            </a:rPr>
            <a:t>Пояснительная записка к рабочему учебному плану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  <a:cs typeface="Times New Roman"/>
            </a:rPr>
            <a:t>ГБПОУ  МО "Училище (техникум) олимпийского резерва  №2"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  <a:cs typeface="Times New Roman"/>
            </a:rPr>
            <a:t>по специальности  49.02.01– «Физическая культура»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Настоящий учебный план программы подготовки специалистов среднего звена в ГБПОУ МО "Училище(техникум) олимпийского резерва№2" составлен на основе следующих документов: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федерального государственного образовательного стандарта среднего профессионального образования (далее ФГОС СПО)по специальности 49.02.01 Физическая культура, утвержден приказом Министерства образования и науки РФ 11.08.2014 г. № 976; </a:t>
          </a:r>
          <a:r>
            <a:rPr lang="ru-RU" sz="1000" b="1">
              <a:effectLst/>
              <a:latin typeface="Times New Roman"/>
              <a:ea typeface="Calibri"/>
              <a:cs typeface="Times New Roman"/>
            </a:rPr>
            <a:t> 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зарегистрирован в Минюст России от 25.08.2014 №33826;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-Положения о практике обучающихся,  осваивающих основные  профессиональные образовательные программы среднего профессионального образования, утвержден приказом Министерства образования и науки РФ от 18.04.2013г № 291.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Устава ГБОУ МО "Училище (техникум) олимпийского резерва №2"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Сроки обучения: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- 2 года 10 мес.  на базе среднего общего образования.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</a:t>
          </a:r>
          <a:r>
            <a:rPr lang="ru-RU" sz="10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Квалификационная характеристика выпускника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По окончании обучения выпускнику присваивается квалификация </a:t>
          </a:r>
          <a:r>
            <a:rPr lang="ru-RU" sz="1000" b="1">
              <a:solidFill>
                <a:srgbClr val="0070C0"/>
              </a:solidFill>
              <a:effectLst/>
              <a:latin typeface="Times New Roman"/>
              <a:ea typeface="Calibri"/>
              <a:cs typeface="Times New Roman"/>
            </a:rPr>
            <a:t>«Педагог по физической культуре и спорту»</a:t>
          </a:r>
          <a:r>
            <a:rPr lang="ru-RU" sz="1000" b="1">
              <a:effectLst/>
              <a:latin typeface="Times New Roman"/>
              <a:ea typeface="Calibri"/>
              <a:cs typeface="Times New Roman"/>
            </a:rPr>
            <a:t>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населения, в образовательных учреждениях,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Объектами профессиональной деятельности выпускников являются: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задачи, содержание, методы, средства, формы организации учебно-тренировочного процесса и руководства соревновательной деятельностью занимающихся избранным видом спорта;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процесс спортивной подготовки и руководства соревновательной деятельностью занимающихся избранным видом спорта;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задачи, содержание, методы, средства, формы организации физкультурно-спортивной деятельности различных возрастных групп населения;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процесс организации физкультурно-спортивной деятельности различных возрастных групп населения;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Педагог по физической культуре и спорту готовится к следующим видам деятельности: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- организация и проведение учебно-тренировочных занятий и руководство соревновательной деятельностью спортсменов;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- организация физкультурно-спортивной деятельности различных возрастных групп населения;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- методическое обеспечение организации физкультурной и спортивной деятельности.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Реализация ФГОС СПО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Количество учебных недель составляет 147 недель, что соответствует требованиям ФГОС СПО. Число недель каникулярного времени составляет 23 недели (в том числе не менее двух недель в зимний период). Расчетное начало учебного года – 1 сентября. Продолжительность учебной недели - 6 дней. Обязательная учебная нагрузка в течение недели составляет 36 часов, максимальная-54 часа. Продолжительность  занятия 45 минут с 5-ти минутным перерывом между занятиями  и 10-ти минутным перерывом между парами.  Между 2-ой и 3-ей парами предусмотрен перерыв длительностью 40мин.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Программа подготовки специалистов среднего звена предусматривает изучение следующих учебных циклов: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-общего гуманитарного и социально-экономического;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-математического и общего естественнонаучного;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-профессионального;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и разделов: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-учебная практика;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-производственная практика (по профилю специальности);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-производственная практика (преддипломная);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-промежуточная аттестация;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-государственная (итоговая) аттестация (подготовка и защита выпускной квалификационной работы).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Обязательная часть программы подготовки специалистов среднего звена по циклам составляет около 70 процентов от общего объема времени, отведенного на их освоение. Вариативная часть составляет  около 30 процентов и дает возможность расширения и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Обязательная часть общего гуманитарного и социально-экономического цикла ППССЗ предусматривает изучение следующих обязательных дисциплин: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основы философии;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история;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психология общения;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иностранный язык;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объем нагрузки по дисциплине "Физическая культура" использован на увеличение объема часов  МДК.01.01. Избранный вид спорта с методикой тренировки и руководства соревновательной деятельностью спортсменов в соответствии с рекомендациями ФГОС СПО.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Вариативная часть в рамках  общего гуманитарного и социально-экономического учебного цикла ППССЗ распределена следующим образом: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- 5 часов  на увеличение объёма времени, отведенного на изучение дисциплины "Основы философии";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- 7 часов на увеличение объема времени, отведенного на изучение дисциплины "История";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- 55 часов на изучение дисциплины "Русский язык и культура речи";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- 44 часа на изучение дисциплины "Культурология";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- 44 часов на изучение дисциплины  "Социальная психология" 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Обязательная часть математического и общего естественнонаучного учебного цикла ППССЗ предусматривает изучение следующих обязательных дисциплин: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математика;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информатика и информационно-коммуникационные  технологии в профессиональной деятельности.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Вариативная часть, направленная на увеличение объема времени естественнонаучного цикла ППССЗ, не предусмотрена.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Обязательная часть профессионального учебного  цикла ППССЗ предусматривает изучение общепрофессиональных дисциплин и профессиональных модулей. Обязательные дисциплины: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анатомия;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физиология с основами биохимии;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гигиенические основы физической культуры и спорта;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основы врачебного контроля;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педагогика;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психология;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теория и история физической культуры и спорта;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правовое   обеспечение профессиональной деятельности;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основы биомеханики;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- безопасность жизнедеятельности.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Объем часов на дисциплину "Безопасность жизнедеятельности" составляет 68 часов, из них на освоение основ военной службы - 48 часов. Для подгрупп девушек часть учебного времени дисциплины "Безопасность жизнедеятельности" (48 часов), отведенного на изучение основ военной службы, отводится  на освоение основ медицинских знаний.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Вариативная часть ППССЗ в объеме 241 час распределена на увеличение объема времени, отведенного на изучение обязательных дисциплин общепрофессионального цикла, в том числе на освоение вариативных дисциплин "Валеологии" в объеме 39 часов, "Спортивной медицины" в объеме 44 часа и "Менеджмента физической культуры и спорта" в объеме 36 часов.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Профессиональный цикл состоит из следующих профессиональных модулей и междисциплинарных курсов: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Избранный вид спорта с методикой тренировки и руководства соревновательной деятельностью спортсменов(в том числе : Теория, методика и история избранного вида спорта; спортивный отбор; Основы эргогенических средств в спорте. Антидопинг; Спортивное совершенствование в избранном виде спорта, Основы спортивной тренировки)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Организация физкультурно-спортивной деятельности различных возрастных групп населения.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Базовые и новые виды физкультурно-спортивной деятельности с методикой оздоровительной тренировки (в том числе 12 видов спорта: подвижные игры, гимнастика, футбол, софтбол, гандбол, баскетбол, волейбол, лыжный спорт, плавание, теннис, фитнес-технологии, легкая атлетика)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Организация физкультурно-спортивной работы;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Лечебная физическая культура и массаж;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Методическое обеспечение организации физкультурной и спортивной деятельности.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Теоретические и прикладные аспекты методической работы педагога по ФКиС ( в том числе:  Основы проектно-исследовательской деятельности в области образования, физической культуры и спорта; Комплексный контроль в подготовке спортсменов; Методическое обеспечение и технология физкультурно-спортивной деятельности;  Технология управления спортивной подготовкой).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Вариативная часть в объеме 612 часов использована на увеличение обязательной части профессиональных модулей, и в основном на увеличение объема времени, направленного на спортивное совершенствование  в избранном виде спорта в рамках МДК.01.01.Избранный вид спорта с методикой тренировки и руководства соревновательной деятельностью.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Практикоориентированность учебного плана составляет </a:t>
          </a:r>
          <a:r>
            <a:rPr lang="ru-RU" sz="1000" b="1">
              <a:effectLst/>
              <a:latin typeface="Times New Roman"/>
              <a:ea typeface="Calibri"/>
              <a:cs typeface="Times New Roman"/>
            </a:rPr>
            <a:t>60%, 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что является нормой для образовательных учреждений  СПО с углубленной подготовкой</a:t>
          </a:r>
          <a:r>
            <a:rPr lang="ru-RU" sz="1000" b="1">
              <a:effectLst/>
              <a:latin typeface="Times New Roman"/>
              <a:ea typeface="Calibri"/>
              <a:cs typeface="Times New Roman"/>
            </a:rPr>
            <a:t>.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Формы проведения консультаций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Консультации для обучающихся по очной форме обучения предусматриваются из расчета 4 часа на одного обучающегося на каждый учебный год. Формы проведения консультаций -групповые, индивидуальные, письменные, устные.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Прохождение практики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 , производственная (по профилю специальности), производственная (преддипломная). Все виды практик проводятся на базах общеобразовательных школ и  специализированных детско-юношеских спортивных школ на основании заключенных договоров. Цели и задачи, программы и формы отчетности определяются Положением о практике по каждому виду.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Учебная практика проводится  концентрированно при освоении студентами профессиональных компетенций в рамках профессиональных модулей </a:t>
          </a:r>
          <a:r>
            <a:rPr lang="ru-RU" sz="1000" b="1">
              <a:effectLst/>
              <a:latin typeface="Times New Roman"/>
              <a:ea typeface="Calibri"/>
              <a:cs typeface="Times New Roman"/>
            </a:rPr>
            <a:t>Организация</a:t>
          </a:r>
          <a:r>
            <a:rPr lang="ru-RU" sz="1000" b="1" baseline="0">
              <a:effectLst/>
              <a:latin typeface="Times New Roman"/>
              <a:ea typeface="Calibri"/>
              <a:cs typeface="Times New Roman"/>
            </a:rPr>
            <a:t> и проведение учебно-тренировочных занятий и руководство соревновательной деятельностью спортсменов в избранном виде спорта, Организация физкультурно-спортивной деятельности различных групп населения.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Производственная практика (по профилю специальности) проводятся и реализуется концентрированно в несколько периодов в рамках профессиональных модулей.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Аттестация по итогам прохождения практики проводится на основании результатов, подтвержденных документами соответствующих организаций.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Организация контроля качества обучения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Оценка качества освоения программы подготовки специалистов среднего звена включает текущий контроль знаний, промежуточную и государственную (итоговую) аттестацию обучающихся.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Конкретные формы и процедуры текущего контроля знаний, промежуточной аттестации по каждой дисциплине и профессиональному модулю доводятся до сведения обучающихся в течение первых двух месяцев от начала обучения.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директором.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Оценка качества подготовки обучающихся и выпускников осуществляется в двух основных направлениях: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оценка уровня освоения дисциплин;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- оценка компетенций обучающихся.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Для юношей предусматривается оценка результатов освоения основ военной службы.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Количество зачетов \ дифференцированных зачетов и экзаменов соответствует </a:t>
          </a:r>
          <a:r>
            <a:rPr lang="ru-RU" sz="1000" b="1">
              <a:effectLst/>
              <a:latin typeface="Times New Roman"/>
              <a:ea typeface="Calibri"/>
              <a:cs typeface="Times New Roman"/>
            </a:rPr>
            <a:t>т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ребованиям </a:t>
          </a:r>
          <a:r>
            <a:rPr lang="ru-RU" sz="1000" b="1">
              <a:effectLst/>
              <a:latin typeface="Times New Roman"/>
              <a:ea typeface="Calibri"/>
              <a:cs typeface="Times New Roman"/>
            </a:rPr>
            <a:t>разъяснений по формированию учебного плана основной профессиональной образовательной программы начального профессионального образования и среднего профессионального образования (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Одобрено Научно-методическим советом Центра начального, среднего, высшего и дополнительного профессионального образования  ФГУ «ФИРО»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Протокол № 1  от «03» февраля 2011 г.).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При освоении программ профессиональных модулей в последнем семестре изучения формой итоговой аттестации по модулю  является экзамен (квалификационный), который представляет собой форму независимой оценки результатов обучения с участием работодателей; 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компетенций, определенных в разделе «Требования к результатам освоения ППССЗ» ФГОС СПО.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Государственная итоговая аттестация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Формы и порядок проведения государственной итоговой аттестации определяются Порядком проведения государственной итоговой аттестации по образовательным программам среднего профессионального образования (утв. приказом МинобрнаукиРФ от 14.08.13 №968), о также ФГОС СПО по специальности 49.02.01 Физическая культура. Итоговой формой аттестации является защита выпускной квалификационной работы.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Требования к содержанию, объему и структуре выпускной квалификационной работе определяются Положением о выпускной квалификационной работе студентов.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Необходимым условием допуска к государственной итоговой аттестации является отсутствие академической задолженности , а также документы, подтверждающие освоение в полном объеме учебного плана.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Перечень учебных кабинетов и залов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Кабинет гуманитарных и социально-экономических дисциплин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Кабинет педагогики и психологии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Кабинет анатомии и физиологии человека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Кабинет иностранного языка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Кабинет безопасности жизнедеятельности, оснащенный электронным стрелковым тиром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Кабинет теории и истории физической культуры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Кабинет теории и методики избранного вида спорта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Кабинет методического обеспечения организации физкультурно-спортивной деятельности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Кабинет лечебной физической культуры и массажа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Лаборатория информатики и информационно-коммуникационных технологий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Лаборатория физической и функциональной диагностики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Универсальные спортивные залы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Зал ритмики и фитнеса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Тренажерный зал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Спортивный зал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Открытый стадион широкого профиля с элементами полосы препятствий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Библиотека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Читальный зал с выходом в сеть Интернет.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000" b="1">
              <a:effectLst/>
              <a:latin typeface="Times New Roman"/>
              <a:ea typeface="Calibri"/>
              <a:cs typeface="Times New Roman"/>
            </a:rPr>
            <a:t>Перечень отделений по избранным видам спорта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В рамках модуля ПМ.01 Организация и проведение учебно-тренировочных занятий и руководство соревновательной деятельностью спортсменов в избранном виде спорта" обучение ведется в подгруппах по избранному виду спорта, а именно: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 гандбол;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 софтбол;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 футбол;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 фехтование;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 легкая атлетика;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-регби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-спортивная акробатика;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 спортивная гимнастика;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-дзюдо;</a:t>
          </a:r>
          <a:r>
            <a:rPr lang="ru-RU" sz="1000" i="1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i="1">
              <a:effectLst/>
              <a:latin typeface="Times New Roman"/>
              <a:ea typeface="Calibri"/>
              <a:cs typeface="Times New Roman"/>
            </a:rPr>
            <a:t>          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- спортивная борьба;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          -волейбол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i="1">
              <a:effectLst/>
              <a:latin typeface="Times New Roman"/>
              <a:ea typeface="Calibri"/>
              <a:cs typeface="Times New Roman"/>
            </a:rPr>
            <a:t> 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 i="1">
              <a:effectLst/>
              <a:latin typeface="Times New Roman"/>
              <a:ea typeface="Calibri"/>
              <a:cs typeface="Times New Roman"/>
            </a:rPr>
            <a:t>                   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 b="1" i="1">
              <a:effectLst/>
              <a:latin typeface="Times New Roman"/>
              <a:ea typeface="Calibri"/>
              <a:cs typeface="Times New Roman"/>
            </a:rPr>
            <a:t>Заместитель директора по учебной работе                     				         М.В.Сергеева</a:t>
          </a:r>
          <a:r>
            <a:rPr lang="ru-RU" sz="1000">
              <a:effectLst/>
              <a:latin typeface="Times New Roman"/>
              <a:ea typeface="Calibri"/>
              <a:cs typeface="Times New Roman"/>
            </a:rPr>
            <a:t> 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100">
            <a:effectLst/>
            <a:latin typeface="+mn-lt"/>
            <a:ea typeface="Calibri"/>
            <a:cs typeface="Times New Roman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9;&#1055;%2049.02.01%202016-2017(2&#1085;&#1072;%20&#1073;&#1072;&#1079;&#1077;%2011&#1082;&#1083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ительная записка"/>
      <sheetName val="Учебный план"/>
      <sheetName val="График 1"/>
      <sheetName val="График 2"/>
      <sheetName val="График 3"/>
      <sheetName val="Самостоятельная работа"/>
      <sheetName val="вариативная часть"/>
      <sheetName val="ФГОС СПО-3"/>
    </sheetNames>
    <sheetDataSet>
      <sheetData sheetId="0"/>
      <sheetData sheetId="1"/>
      <sheetData sheetId="2"/>
      <sheetData sheetId="3"/>
      <sheetData sheetId="4">
        <row r="28">
          <cell r="G28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J150"/>
  <sheetViews>
    <sheetView tabSelected="1" zoomScale="70" zoomScaleNormal="70" workbookViewId="0">
      <selection activeCell="AF10" sqref="AF10"/>
    </sheetView>
  </sheetViews>
  <sheetFormatPr defaultRowHeight="12.75"/>
  <cols>
    <col min="1" max="1" width="2.42578125" style="3" customWidth="1"/>
    <col min="2" max="2" width="3.85546875" style="3" customWidth="1"/>
    <col min="3" max="3" width="14.7109375" style="3" customWidth="1"/>
    <col min="4" max="16" width="3.28515625" style="3" customWidth="1"/>
    <col min="17" max="17" width="3.5703125" style="3" customWidth="1"/>
    <col min="18" max="20" width="3.28515625" style="3" customWidth="1"/>
    <col min="21" max="21" width="3.7109375" style="3" customWidth="1"/>
    <col min="22" max="27" width="3.28515625" style="3" customWidth="1"/>
    <col min="28" max="28" width="3.85546875" style="3" customWidth="1"/>
    <col min="29" max="29" width="3.7109375" style="3" customWidth="1"/>
    <col min="30" max="30" width="3.28515625" style="3" customWidth="1"/>
    <col min="31" max="31" width="4" style="3" customWidth="1"/>
    <col min="32" max="33" width="3.85546875" style="3" customWidth="1"/>
    <col min="34" max="35" width="4" style="3" customWidth="1"/>
    <col min="36" max="37" width="3.85546875" style="3" customWidth="1"/>
    <col min="38" max="38" width="3.7109375" style="3" customWidth="1"/>
    <col min="39" max="39" width="4" style="3" customWidth="1"/>
    <col min="40" max="40" width="3" style="3" customWidth="1"/>
    <col min="41" max="42" width="3.28515625" style="3" customWidth="1"/>
    <col min="43" max="43" width="3" style="3" customWidth="1"/>
    <col min="44" max="44" width="3.42578125" style="3" customWidth="1"/>
    <col min="45" max="45" width="3.7109375" style="3" customWidth="1"/>
    <col min="46" max="47" width="3.85546875" style="3" customWidth="1"/>
    <col min="48" max="49" width="3.42578125" style="3" customWidth="1"/>
    <col min="50" max="51" width="3.5703125" style="3" customWidth="1"/>
    <col min="52" max="52" width="3.85546875" style="3" customWidth="1"/>
    <col min="53" max="53" width="4" style="3" customWidth="1"/>
    <col min="54" max="54" width="4.140625" style="3" customWidth="1"/>
    <col min="55" max="55" width="4" style="3" customWidth="1"/>
    <col min="56" max="57" width="3.5703125" style="3" customWidth="1"/>
    <col min="58" max="59" width="3.42578125" style="3" customWidth="1"/>
    <col min="60" max="63" width="3.28515625" style="3" customWidth="1"/>
    <col min="64" max="65" width="3.42578125" style="3" customWidth="1"/>
    <col min="66" max="66" width="3.5703125" style="3" customWidth="1"/>
    <col min="67" max="67" width="2.85546875" style="3" customWidth="1"/>
    <col min="68" max="72" width="3" style="3" customWidth="1"/>
    <col min="73" max="78" width="3.28515625" style="3" customWidth="1"/>
    <col min="79" max="79" width="2.85546875" style="3" customWidth="1"/>
    <col min="80" max="80" width="5.140625" style="3" customWidth="1"/>
    <col min="81" max="81" width="5.7109375" style="3" customWidth="1"/>
    <col min="82" max="82" width="4.28515625" style="3" customWidth="1"/>
    <col min="83" max="83" width="3.5703125" style="3" customWidth="1"/>
    <col min="84" max="84" width="6.85546875" style="1" customWidth="1"/>
    <col min="85" max="85" width="9.140625" style="3"/>
    <col min="86" max="86" width="7.85546875" style="3" customWidth="1"/>
    <col min="87" max="256" width="9.140625" style="3"/>
    <col min="257" max="257" width="2.42578125" style="3" customWidth="1"/>
    <col min="258" max="258" width="3.85546875" style="3" customWidth="1"/>
    <col min="259" max="259" width="14.7109375" style="3" customWidth="1"/>
    <col min="260" max="272" width="3.28515625" style="3" customWidth="1"/>
    <col min="273" max="273" width="3.5703125" style="3" customWidth="1"/>
    <col min="274" max="276" width="3.28515625" style="3" customWidth="1"/>
    <col min="277" max="277" width="3.7109375" style="3" customWidth="1"/>
    <col min="278" max="283" width="3.28515625" style="3" customWidth="1"/>
    <col min="284" max="284" width="3.85546875" style="3" customWidth="1"/>
    <col min="285" max="285" width="3.7109375" style="3" customWidth="1"/>
    <col min="286" max="286" width="3.28515625" style="3" customWidth="1"/>
    <col min="287" max="287" width="4" style="3" customWidth="1"/>
    <col min="288" max="289" width="3.85546875" style="3" customWidth="1"/>
    <col min="290" max="291" width="4" style="3" customWidth="1"/>
    <col min="292" max="293" width="3.85546875" style="3" customWidth="1"/>
    <col min="294" max="294" width="3.7109375" style="3" customWidth="1"/>
    <col min="295" max="295" width="4" style="3" customWidth="1"/>
    <col min="296" max="296" width="3" style="3" customWidth="1"/>
    <col min="297" max="298" width="3.28515625" style="3" customWidth="1"/>
    <col min="299" max="299" width="3" style="3" customWidth="1"/>
    <col min="300" max="300" width="3.42578125" style="3" customWidth="1"/>
    <col min="301" max="301" width="3.7109375" style="3" customWidth="1"/>
    <col min="302" max="303" width="3.85546875" style="3" customWidth="1"/>
    <col min="304" max="305" width="3.42578125" style="3" customWidth="1"/>
    <col min="306" max="307" width="3.5703125" style="3" customWidth="1"/>
    <col min="308" max="308" width="3.85546875" style="3" customWidth="1"/>
    <col min="309" max="309" width="4" style="3" customWidth="1"/>
    <col min="310" max="310" width="4.140625" style="3" customWidth="1"/>
    <col min="311" max="311" width="4" style="3" customWidth="1"/>
    <col min="312" max="313" width="3.5703125" style="3" customWidth="1"/>
    <col min="314" max="315" width="3.42578125" style="3" customWidth="1"/>
    <col min="316" max="319" width="3.28515625" style="3" customWidth="1"/>
    <col min="320" max="321" width="3.42578125" style="3" customWidth="1"/>
    <col min="322" max="322" width="3.5703125" style="3" customWidth="1"/>
    <col min="323" max="323" width="2.85546875" style="3" customWidth="1"/>
    <col min="324" max="328" width="3" style="3" customWidth="1"/>
    <col min="329" max="334" width="3.28515625" style="3" customWidth="1"/>
    <col min="335" max="335" width="2.85546875" style="3" customWidth="1"/>
    <col min="336" max="336" width="5.140625" style="3" customWidth="1"/>
    <col min="337" max="337" width="5.7109375" style="3" customWidth="1"/>
    <col min="338" max="338" width="4.28515625" style="3" customWidth="1"/>
    <col min="339" max="339" width="3.5703125" style="3" customWidth="1"/>
    <col min="340" max="340" width="6.85546875" style="3" customWidth="1"/>
    <col min="341" max="341" width="9.140625" style="3"/>
    <col min="342" max="342" width="7.85546875" style="3" customWidth="1"/>
    <col min="343" max="512" width="9.140625" style="3"/>
    <col min="513" max="513" width="2.42578125" style="3" customWidth="1"/>
    <col min="514" max="514" width="3.85546875" style="3" customWidth="1"/>
    <col min="515" max="515" width="14.7109375" style="3" customWidth="1"/>
    <col min="516" max="528" width="3.28515625" style="3" customWidth="1"/>
    <col min="529" max="529" width="3.5703125" style="3" customWidth="1"/>
    <col min="530" max="532" width="3.28515625" style="3" customWidth="1"/>
    <col min="533" max="533" width="3.7109375" style="3" customWidth="1"/>
    <col min="534" max="539" width="3.28515625" style="3" customWidth="1"/>
    <col min="540" max="540" width="3.85546875" style="3" customWidth="1"/>
    <col min="541" max="541" width="3.7109375" style="3" customWidth="1"/>
    <col min="542" max="542" width="3.28515625" style="3" customWidth="1"/>
    <col min="543" max="543" width="4" style="3" customWidth="1"/>
    <col min="544" max="545" width="3.85546875" style="3" customWidth="1"/>
    <col min="546" max="547" width="4" style="3" customWidth="1"/>
    <col min="548" max="549" width="3.85546875" style="3" customWidth="1"/>
    <col min="550" max="550" width="3.7109375" style="3" customWidth="1"/>
    <col min="551" max="551" width="4" style="3" customWidth="1"/>
    <col min="552" max="552" width="3" style="3" customWidth="1"/>
    <col min="553" max="554" width="3.28515625" style="3" customWidth="1"/>
    <col min="555" max="555" width="3" style="3" customWidth="1"/>
    <col min="556" max="556" width="3.42578125" style="3" customWidth="1"/>
    <col min="557" max="557" width="3.7109375" style="3" customWidth="1"/>
    <col min="558" max="559" width="3.85546875" style="3" customWidth="1"/>
    <col min="560" max="561" width="3.42578125" style="3" customWidth="1"/>
    <col min="562" max="563" width="3.5703125" style="3" customWidth="1"/>
    <col min="564" max="564" width="3.85546875" style="3" customWidth="1"/>
    <col min="565" max="565" width="4" style="3" customWidth="1"/>
    <col min="566" max="566" width="4.140625" style="3" customWidth="1"/>
    <col min="567" max="567" width="4" style="3" customWidth="1"/>
    <col min="568" max="569" width="3.5703125" style="3" customWidth="1"/>
    <col min="570" max="571" width="3.42578125" style="3" customWidth="1"/>
    <col min="572" max="575" width="3.28515625" style="3" customWidth="1"/>
    <col min="576" max="577" width="3.42578125" style="3" customWidth="1"/>
    <col min="578" max="578" width="3.5703125" style="3" customWidth="1"/>
    <col min="579" max="579" width="2.85546875" style="3" customWidth="1"/>
    <col min="580" max="584" width="3" style="3" customWidth="1"/>
    <col min="585" max="590" width="3.28515625" style="3" customWidth="1"/>
    <col min="591" max="591" width="2.85546875" style="3" customWidth="1"/>
    <col min="592" max="592" width="5.140625" style="3" customWidth="1"/>
    <col min="593" max="593" width="5.7109375" style="3" customWidth="1"/>
    <col min="594" max="594" width="4.28515625" style="3" customWidth="1"/>
    <col min="595" max="595" width="3.5703125" style="3" customWidth="1"/>
    <col min="596" max="596" width="6.85546875" style="3" customWidth="1"/>
    <col min="597" max="597" width="9.140625" style="3"/>
    <col min="598" max="598" width="7.85546875" style="3" customWidth="1"/>
    <col min="599" max="768" width="9.140625" style="3"/>
    <col min="769" max="769" width="2.42578125" style="3" customWidth="1"/>
    <col min="770" max="770" width="3.85546875" style="3" customWidth="1"/>
    <col min="771" max="771" width="14.7109375" style="3" customWidth="1"/>
    <col min="772" max="784" width="3.28515625" style="3" customWidth="1"/>
    <col min="785" max="785" width="3.5703125" style="3" customWidth="1"/>
    <col min="786" max="788" width="3.28515625" style="3" customWidth="1"/>
    <col min="789" max="789" width="3.7109375" style="3" customWidth="1"/>
    <col min="790" max="795" width="3.28515625" style="3" customWidth="1"/>
    <col min="796" max="796" width="3.85546875" style="3" customWidth="1"/>
    <col min="797" max="797" width="3.7109375" style="3" customWidth="1"/>
    <col min="798" max="798" width="3.28515625" style="3" customWidth="1"/>
    <col min="799" max="799" width="4" style="3" customWidth="1"/>
    <col min="800" max="801" width="3.85546875" style="3" customWidth="1"/>
    <col min="802" max="803" width="4" style="3" customWidth="1"/>
    <col min="804" max="805" width="3.85546875" style="3" customWidth="1"/>
    <col min="806" max="806" width="3.7109375" style="3" customWidth="1"/>
    <col min="807" max="807" width="4" style="3" customWidth="1"/>
    <col min="808" max="808" width="3" style="3" customWidth="1"/>
    <col min="809" max="810" width="3.28515625" style="3" customWidth="1"/>
    <col min="811" max="811" width="3" style="3" customWidth="1"/>
    <col min="812" max="812" width="3.42578125" style="3" customWidth="1"/>
    <col min="813" max="813" width="3.7109375" style="3" customWidth="1"/>
    <col min="814" max="815" width="3.85546875" style="3" customWidth="1"/>
    <col min="816" max="817" width="3.42578125" style="3" customWidth="1"/>
    <col min="818" max="819" width="3.5703125" style="3" customWidth="1"/>
    <col min="820" max="820" width="3.85546875" style="3" customWidth="1"/>
    <col min="821" max="821" width="4" style="3" customWidth="1"/>
    <col min="822" max="822" width="4.140625" style="3" customWidth="1"/>
    <col min="823" max="823" width="4" style="3" customWidth="1"/>
    <col min="824" max="825" width="3.5703125" style="3" customWidth="1"/>
    <col min="826" max="827" width="3.42578125" style="3" customWidth="1"/>
    <col min="828" max="831" width="3.28515625" style="3" customWidth="1"/>
    <col min="832" max="833" width="3.42578125" style="3" customWidth="1"/>
    <col min="834" max="834" width="3.5703125" style="3" customWidth="1"/>
    <col min="835" max="835" width="2.85546875" style="3" customWidth="1"/>
    <col min="836" max="840" width="3" style="3" customWidth="1"/>
    <col min="841" max="846" width="3.28515625" style="3" customWidth="1"/>
    <col min="847" max="847" width="2.85546875" style="3" customWidth="1"/>
    <col min="848" max="848" width="5.140625" style="3" customWidth="1"/>
    <col min="849" max="849" width="5.7109375" style="3" customWidth="1"/>
    <col min="850" max="850" width="4.28515625" style="3" customWidth="1"/>
    <col min="851" max="851" width="3.5703125" style="3" customWidth="1"/>
    <col min="852" max="852" width="6.85546875" style="3" customWidth="1"/>
    <col min="853" max="853" width="9.140625" style="3"/>
    <col min="854" max="854" width="7.85546875" style="3" customWidth="1"/>
    <col min="855" max="1024" width="9.140625" style="3"/>
    <col min="1025" max="1025" width="2.42578125" style="3" customWidth="1"/>
    <col min="1026" max="1026" width="3.85546875" style="3" customWidth="1"/>
    <col min="1027" max="1027" width="14.7109375" style="3" customWidth="1"/>
    <col min="1028" max="1040" width="3.28515625" style="3" customWidth="1"/>
    <col min="1041" max="1041" width="3.5703125" style="3" customWidth="1"/>
    <col min="1042" max="1044" width="3.28515625" style="3" customWidth="1"/>
    <col min="1045" max="1045" width="3.7109375" style="3" customWidth="1"/>
    <col min="1046" max="1051" width="3.28515625" style="3" customWidth="1"/>
    <col min="1052" max="1052" width="3.85546875" style="3" customWidth="1"/>
    <col min="1053" max="1053" width="3.7109375" style="3" customWidth="1"/>
    <col min="1054" max="1054" width="3.28515625" style="3" customWidth="1"/>
    <col min="1055" max="1055" width="4" style="3" customWidth="1"/>
    <col min="1056" max="1057" width="3.85546875" style="3" customWidth="1"/>
    <col min="1058" max="1059" width="4" style="3" customWidth="1"/>
    <col min="1060" max="1061" width="3.85546875" style="3" customWidth="1"/>
    <col min="1062" max="1062" width="3.7109375" style="3" customWidth="1"/>
    <col min="1063" max="1063" width="4" style="3" customWidth="1"/>
    <col min="1064" max="1064" width="3" style="3" customWidth="1"/>
    <col min="1065" max="1066" width="3.28515625" style="3" customWidth="1"/>
    <col min="1067" max="1067" width="3" style="3" customWidth="1"/>
    <col min="1068" max="1068" width="3.42578125" style="3" customWidth="1"/>
    <col min="1069" max="1069" width="3.7109375" style="3" customWidth="1"/>
    <col min="1070" max="1071" width="3.85546875" style="3" customWidth="1"/>
    <col min="1072" max="1073" width="3.42578125" style="3" customWidth="1"/>
    <col min="1074" max="1075" width="3.5703125" style="3" customWidth="1"/>
    <col min="1076" max="1076" width="3.85546875" style="3" customWidth="1"/>
    <col min="1077" max="1077" width="4" style="3" customWidth="1"/>
    <col min="1078" max="1078" width="4.140625" style="3" customWidth="1"/>
    <col min="1079" max="1079" width="4" style="3" customWidth="1"/>
    <col min="1080" max="1081" width="3.5703125" style="3" customWidth="1"/>
    <col min="1082" max="1083" width="3.42578125" style="3" customWidth="1"/>
    <col min="1084" max="1087" width="3.28515625" style="3" customWidth="1"/>
    <col min="1088" max="1089" width="3.42578125" style="3" customWidth="1"/>
    <col min="1090" max="1090" width="3.5703125" style="3" customWidth="1"/>
    <col min="1091" max="1091" width="2.85546875" style="3" customWidth="1"/>
    <col min="1092" max="1096" width="3" style="3" customWidth="1"/>
    <col min="1097" max="1102" width="3.28515625" style="3" customWidth="1"/>
    <col min="1103" max="1103" width="2.85546875" style="3" customWidth="1"/>
    <col min="1104" max="1104" width="5.140625" style="3" customWidth="1"/>
    <col min="1105" max="1105" width="5.7109375" style="3" customWidth="1"/>
    <col min="1106" max="1106" width="4.28515625" style="3" customWidth="1"/>
    <col min="1107" max="1107" width="3.5703125" style="3" customWidth="1"/>
    <col min="1108" max="1108" width="6.85546875" style="3" customWidth="1"/>
    <col min="1109" max="1109" width="9.140625" style="3"/>
    <col min="1110" max="1110" width="7.85546875" style="3" customWidth="1"/>
    <col min="1111" max="1280" width="9.140625" style="3"/>
    <col min="1281" max="1281" width="2.42578125" style="3" customWidth="1"/>
    <col min="1282" max="1282" width="3.85546875" style="3" customWidth="1"/>
    <col min="1283" max="1283" width="14.7109375" style="3" customWidth="1"/>
    <col min="1284" max="1296" width="3.28515625" style="3" customWidth="1"/>
    <col min="1297" max="1297" width="3.5703125" style="3" customWidth="1"/>
    <col min="1298" max="1300" width="3.28515625" style="3" customWidth="1"/>
    <col min="1301" max="1301" width="3.7109375" style="3" customWidth="1"/>
    <col min="1302" max="1307" width="3.28515625" style="3" customWidth="1"/>
    <col min="1308" max="1308" width="3.85546875" style="3" customWidth="1"/>
    <col min="1309" max="1309" width="3.7109375" style="3" customWidth="1"/>
    <col min="1310" max="1310" width="3.28515625" style="3" customWidth="1"/>
    <col min="1311" max="1311" width="4" style="3" customWidth="1"/>
    <col min="1312" max="1313" width="3.85546875" style="3" customWidth="1"/>
    <col min="1314" max="1315" width="4" style="3" customWidth="1"/>
    <col min="1316" max="1317" width="3.85546875" style="3" customWidth="1"/>
    <col min="1318" max="1318" width="3.7109375" style="3" customWidth="1"/>
    <col min="1319" max="1319" width="4" style="3" customWidth="1"/>
    <col min="1320" max="1320" width="3" style="3" customWidth="1"/>
    <col min="1321" max="1322" width="3.28515625" style="3" customWidth="1"/>
    <col min="1323" max="1323" width="3" style="3" customWidth="1"/>
    <col min="1324" max="1324" width="3.42578125" style="3" customWidth="1"/>
    <col min="1325" max="1325" width="3.7109375" style="3" customWidth="1"/>
    <col min="1326" max="1327" width="3.85546875" style="3" customWidth="1"/>
    <col min="1328" max="1329" width="3.42578125" style="3" customWidth="1"/>
    <col min="1330" max="1331" width="3.5703125" style="3" customWidth="1"/>
    <col min="1332" max="1332" width="3.85546875" style="3" customWidth="1"/>
    <col min="1333" max="1333" width="4" style="3" customWidth="1"/>
    <col min="1334" max="1334" width="4.140625" style="3" customWidth="1"/>
    <col min="1335" max="1335" width="4" style="3" customWidth="1"/>
    <col min="1336" max="1337" width="3.5703125" style="3" customWidth="1"/>
    <col min="1338" max="1339" width="3.42578125" style="3" customWidth="1"/>
    <col min="1340" max="1343" width="3.28515625" style="3" customWidth="1"/>
    <col min="1344" max="1345" width="3.42578125" style="3" customWidth="1"/>
    <col min="1346" max="1346" width="3.5703125" style="3" customWidth="1"/>
    <col min="1347" max="1347" width="2.85546875" style="3" customWidth="1"/>
    <col min="1348" max="1352" width="3" style="3" customWidth="1"/>
    <col min="1353" max="1358" width="3.28515625" style="3" customWidth="1"/>
    <col min="1359" max="1359" width="2.85546875" style="3" customWidth="1"/>
    <col min="1360" max="1360" width="5.140625" style="3" customWidth="1"/>
    <col min="1361" max="1361" width="5.7109375" style="3" customWidth="1"/>
    <col min="1362" max="1362" width="4.28515625" style="3" customWidth="1"/>
    <col min="1363" max="1363" width="3.5703125" style="3" customWidth="1"/>
    <col min="1364" max="1364" width="6.85546875" style="3" customWidth="1"/>
    <col min="1365" max="1365" width="9.140625" style="3"/>
    <col min="1366" max="1366" width="7.85546875" style="3" customWidth="1"/>
    <col min="1367" max="1536" width="9.140625" style="3"/>
    <col min="1537" max="1537" width="2.42578125" style="3" customWidth="1"/>
    <col min="1538" max="1538" width="3.85546875" style="3" customWidth="1"/>
    <col min="1539" max="1539" width="14.7109375" style="3" customWidth="1"/>
    <col min="1540" max="1552" width="3.28515625" style="3" customWidth="1"/>
    <col min="1553" max="1553" width="3.5703125" style="3" customWidth="1"/>
    <col min="1554" max="1556" width="3.28515625" style="3" customWidth="1"/>
    <col min="1557" max="1557" width="3.7109375" style="3" customWidth="1"/>
    <col min="1558" max="1563" width="3.28515625" style="3" customWidth="1"/>
    <col min="1564" max="1564" width="3.85546875" style="3" customWidth="1"/>
    <col min="1565" max="1565" width="3.7109375" style="3" customWidth="1"/>
    <col min="1566" max="1566" width="3.28515625" style="3" customWidth="1"/>
    <col min="1567" max="1567" width="4" style="3" customWidth="1"/>
    <col min="1568" max="1569" width="3.85546875" style="3" customWidth="1"/>
    <col min="1570" max="1571" width="4" style="3" customWidth="1"/>
    <col min="1572" max="1573" width="3.85546875" style="3" customWidth="1"/>
    <col min="1574" max="1574" width="3.7109375" style="3" customWidth="1"/>
    <col min="1575" max="1575" width="4" style="3" customWidth="1"/>
    <col min="1576" max="1576" width="3" style="3" customWidth="1"/>
    <col min="1577" max="1578" width="3.28515625" style="3" customWidth="1"/>
    <col min="1579" max="1579" width="3" style="3" customWidth="1"/>
    <col min="1580" max="1580" width="3.42578125" style="3" customWidth="1"/>
    <col min="1581" max="1581" width="3.7109375" style="3" customWidth="1"/>
    <col min="1582" max="1583" width="3.85546875" style="3" customWidth="1"/>
    <col min="1584" max="1585" width="3.42578125" style="3" customWidth="1"/>
    <col min="1586" max="1587" width="3.5703125" style="3" customWidth="1"/>
    <col min="1588" max="1588" width="3.85546875" style="3" customWidth="1"/>
    <col min="1589" max="1589" width="4" style="3" customWidth="1"/>
    <col min="1590" max="1590" width="4.140625" style="3" customWidth="1"/>
    <col min="1591" max="1591" width="4" style="3" customWidth="1"/>
    <col min="1592" max="1593" width="3.5703125" style="3" customWidth="1"/>
    <col min="1594" max="1595" width="3.42578125" style="3" customWidth="1"/>
    <col min="1596" max="1599" width="3.28515625" style="3" customWidth="1"/>
    <col min="1600" max="1601" width="3.42578125" style="3" customWidth="1"/>
    <col min="1602" max="1602" width="3.5703125" style="3" customWidth="1"/>
    <col min="1603" max="1603" width="2.85546875" style="3" customWidth="1"/>
    <col min="1604" max="1608" width="3" style="3" customWidth="1"/>
    <col min="1609" max="1614" width="3.28515625" style="3" customWidth="1"/>
    <col min="1615" max="1615" width="2.85546875" style="3" customWidth="1"/>
    <col min="1616" max="1616" width="5.140625" style="3" customWidth="1"/>
    <col min="1617" max="1617" width="5.7109375" style="3" customWidth="1"/>
    <col min="1618" max="1618" width="4.28515625" style="3" customWidth="1"/>
    <col min="1619" max="1619" width="3.5703125" style="3" customWidth="1"/>
    <col min="1620" max="1620" width="6.85546875" style="3" customWidth="1"/>
    <col min="1621" max="1621" width="9.140625" style="3"/>
    <col min="1622" max="1622" width="7.85546875" style="3" customWidth="1"/>
    <col min="1623" max="1792" width="9.140625" style="3"/>
    <col min="1793" max="1793" width="2.42578125" style="3" customWidth="1"/>
    <col min="1794" max="1794" width="3.85546875" style="3" customWidth="1"/>
    <col min="1795" max="1795" width="14.7109375" style="3" customWidth="1"/>
    <col min="1796" max="1808" width="3.28515625" style="3" customWidth="1"/>
    <col min="1809" max="1809" width="3.5703125" style="3" customWidth="1"/>
    <col min="1810" max="1812" width="3.28515625" style="3" customWidth="1"/>
    <col min="1813" max="1813" width="3.7109375" style="3" customWidth="1"/>
    <col min="1814" max="1819" width="3.28515625" style="3" customWidth="1"/>
    <col min="1820" max="1820" width="3.85546875" style="3" customWidth="1"/>
    <col min="1821" max="1821" width="3.7109375" style="3" customWidth="1"/>
    <col min="1822" max="1822" width="3.28515625" style="3" customWidth="1"/>
    <col min="1823" max="1823" width="4" style="3" customWidth="1"/>
    <col min="1824" max="1825" width="3.85546875" style="3" customWidth="1"/>
    <col min="1826" max="1827" width="4" style="3" customWidth="1"/>
    <col min="1828" max="1829" width="3.85546875" style="3" customWidth="1"/>
    <col min="1830" max="1830" width="3.7109375" style="3" customWidth="1"/>
    <col min="1831" max="1831" width="4" style="3" customWidth="1"/>
    <col min="1832" max="1832" width="3" style="3" customWidth="1"/>
    <col min="1833" max="1834" width="3.28515625" style="3" customWidth="1"/>
    <col min="1835" max="1835" width="3" style="3" customWidth="1"/>
    <col min="1836" max="1836" width="3.42578125" style="3" customWidth="1"/>
    <col min="1837" max="1837" width="3.7109375" style="3" customWidth="1"/>
    <col min="1838" max="1839" width="3.85546875" style="3" customWidth="1"/>
    <col min="1840" max="1841" width="3.42578125" style="3" customWidth="1"/>
    <col min="1842" max="1843" width="3.5703125" style="3" customWidth="1"/>
    <col min="1844" max="1844" width="3.85546875" style="3" customWidth="1"/>
    <col min="1845" max="1845" width="4" style="3" customWidth="1"/>
    <col min="1846" max="1846" width="4.140625" style="3" customWidth="1"/>
    <col min="1847" max="1847" width="4" style="3" customWidth="1"/>
    <col min="1848" max="1849" width="3.5703125" style="3" customWidth="1"/>
    <col min="1850" max="1851" width="3.42578125" style="3" customWidth="1"/>
    <col min="1852" max="1855" width="3.28515625" style="3" customWidth="1"/>
    <col min="1856" max="1857" width="3.42578125" style="3" customWidth="1"/>
    <col min="1858" max="1858" width="3.5703125" style="3" customWidth="1"/>
    <col min="1859" max="1859" width="2.85546875" style="3" customWidth="1"/>
    <col min="1860" max="1864" width="3" style="3" customWidth="1"/>
    <col min="1865" max="1870" width="3.28515625" style="3" customWidth="1"/>
    <col min="1871" max="1871" width="2.85546875" style="3" customWidth="1"/>
    <col min="1872" max="1872" width="5.140625" style="3" customWidth="1"/>
    <col min="1873" max="1873" width="5.7109375" style="3" customWidth="1"/>
    <col min="1874" max="1874" width="4.28515625" style="3" customWidth="1"/>
    <col min="1875" max="1875" width="3.5703125" style="3" customWidth="1"/>
    <col min="1876" max="1876" width="6.85546875" style="3" customWidth="1"/>
    <col min="1877" max="1877" width="9.140625" style="3"/>
    <col min="1878" max="1878" width="7.85546875" style="3" customWidth="1"/>
    <col min="1879" max="2048" width="9.140625" style="3"/>
    <col min="2049" max="2049" width="2.42578125" style="3" customWidth="1"/>
    <col min="2050" max="2050" width="3.85546875" style="3" customWidth="1"/>
    <col min="2051" max="2051" width="14.7109375" style="3" customWidth="1"/>
    <col min="2052" max="2064" width="3.28515625" style="3" customWidth="1"/>
    <col min="2065" max="2065" width="3.5703125" style="3" customWidth="1"/>
    <col min="2066" max="2068" width="3.28515625" style="3" customWidth="1"/>
    <col min="2069" max="2069" width="3.7109375" style="3" customWidth="1"/>
    <col min="2070" max="2075" width="3.28515625" style="3" customWidth="1"/>
    <col min="2076" max="2076" width="3.85546875" style="3" customWidth="1"/>
    <col min="2077" max="2077" width="3.7109375" style="3" customWidth="1"/>
    <col min="2078" max="2078" width="3.28515625" style="3" customWidth="1"/>
    <col min="2079" max="2079" width="4" style="3" customWidth="1"/>
    <col min="2080" max="2081" width="3.85546875" style="3" customWidth="1"/>
    <col min="2082" max="2083" width="4" style="3" customWidth="1"/>
    <col min="2084" max="2085" width="3.85546875" style="3" customWidth="1"/>
    <col min="2086" max="2086" width="3.7109375" style="3" customWidth="1"/>
    <col min="2087" max="2087" width="4" style="3" customWidth="1"/>
    <col min="2088" max="2088" width="3" style="3" customWidth="1"/>
    <col min="2089" max="2090" width="3.28515625" style="3" customWidth="1"/>
    <col min="2091" max="2091" width="3" style="3" customWidth="1"/>
    <col min="2092" max="2092" width="3.42578125" style="3" customWidth="1"/>
    <col min="2093" max="2093" width="3.7109375" style="3" customWidth="1"/>
    <col min="2094" max="2095" width="3.85546875" style="3" customWidth="1"/>
    <col min="2096" max="2097" width="3.42578125" style="3" customWidth="1"/>
    <col min="2098" max="2099" width="3.5703125" style="3" customWidth="1"/>
    <col min="2100" max="2100" width="3.85546875" style="3" customWidth="1"/>
    <col min="2101" max="2101" width="4" style="3" customWidth="1"/>
    <col min="2102" max="2102" width="4.140625" style="3" customWidth="1"/>
    <col min="2103" max="2103" width="4" style="3" customWidth="1"/>
    <col min="2104" max="2105" width="3.5703125" style="3" customWidth="1"/>
    <col min="2106" max="2107" width="3.42578125" style="3" customWidth="1"/>
    <col min="2108" max="2111" width="3.28515625" style="3" customWidth="1"/>
    <col min="2112" max="2113" width="3.42578125" style="3" customWidth="1"/>
    <col min="2114" max="2114" width="3.5703125" style="3" customWidth="1"/>
    <col min="2115" max="2115" width="2.85546875" style="3" customWidth="1"/>
    <col min="2116" max="2120" width="3" style="3" customWidth="1"/>
    <col min="2121" max="2126" width="3.28515625" style="3" customWidth="1"/>
    <col min="2127" max="2127" width="2.85546875" style="3" customWidth="1"/>
    <col min="2128" max="2128" width="5.140625" style="3" customWidth="1"/>
    <col min="2129" max="2129" width="5.7109375" style="3" customWidth="1"/>
    <col min="2130" max="2130" width="4.28515625" style="3" customWidth="1"/>
    <col min="2131" max="2131" width="3.5703125" style="3" customWidth="1"/>
    <col min="2132" max="2132" width="6.85546875" style="3" customWidth="1"/>
    <col min="2133" max="2133" width="9.140625" style="3"/>
    <col min="2134" max="2134" width="7.85546875" style="3" customWidth="1"/>
    <col min="2135" max="2304" width="9.140625" style="3"/>
    <col min="2305" max="2305" width="2.42578125" style="3" customWidth="1"/>
    <col min="2306" max="2306" width="3.85546875" style="3" customWidth="1"/>
    <col min="2307" max="2307" width="14.7109375" style="3" customWidth="1"/>
    <col min="2308" max="2320" width="3.28515625" style="3" customWidth="1"/>
    <col min="2321" max="2321" width="3.5703125" style="3" customWidth="1"/>
    <col min="2322" max="2324" width="3.28515625" style="3" customWidth="1"/>
    <col min="2325" max="2325" width="3.7109375" style="3" customWidth="1"/>
    <col min="2326" max="2331" width="3.28515625" style="3" customWidth="1"/>
    <col min="2332" max="2332" width="3.85546875" style="3" customWidth="1"/>
    <col min="2333" max="2333" width="3.7109375" style="3" customWidth="1"/>
    <col min="2334" max="2334" width="3.28515625" style="3" customWidth="1"/>
    <col min="2335" max="2335" width="4" style="3" customWidth="1"/>
    <col min="2336" max="2337" width="3.85546875" style="3" customWidth="1"/>
    <col min="2338" max="2339" width="4" style="3" customWidth="1"/>
    <col min="2340" max="2341" width="3.85546875" style="3" customWidth="1"/>
    <col min="2342" max="2342" width="3.7109375" style="3" customWidth="1"/>
    <col min="2343" max="2343" width="4" style="3" customWidth="1"/>
    <col min="2344" max="2344" width="3" style="3" customWidth="1"/>
    <col min="2345" max="2346" width="3.28515625" style="3" customWidth="1"/>
    <col min="2347" max="2347" width="3" style="3" customWidth="1"/>
    <col min="2348" max="2348" width="3.42578125" style="3" customWidth="1"/>
    <col min="2349" max="2349" width="3.7109375" style="3" customWidth="1"/>
    <col min="2350" max="2351" width="3.85546875" style="3" customWidth="1"/>
    <col min="2352" max="2353" width="3.42578125" style="3" customWidth="1"/>
    <col min="2354" max="2355" width="3.5703125" style="3" customWidth="1"/>
    <col min="2356" max="2356" width="3.85546875" style="3" customWidth="1"/>
    <col min="2357" max="2357" width="4" style="3" customWidth="1"/>
    <col min="2358" max="2358" width="4.140625" style="3" customWidth="1"/>
    <col min="2359" max="2359" width="4" style="3" customWidth="1"/>
    <col min="2360" max="2361" width="3.5703125" style="3" customWidth="1"/>
    <col min="2362" max="2363" width="3.42578125" style="3" customWidth="1"/>
    <col min="2364" max="2367" width="3.28515625" style="3" customWidth="1"/>
    <col min="2368" max="2369" width="3.42578125" style="3" customWidth="1"/>
    <col min="2370" max="2370" width="3.5703125" style="3" customWidth="1"/>
    <col min="2371" max="2371" width="2.85546875" style="3" customWidth="1"/>
    <col min="2372" max="2376" width="3" style="3" customWidth="1"/>
    <col min="2377" max="2382" width="3.28515625" style="3" customWidth="1"/>
    <col min="2383" max="2383" width="2.85546875" style="3" customWidth="1"/>
    <col min="2384" max="2384" width="5.140625" style="3" customWidth="1"/>
    <col min="2385" max="2385" width="5.7109375" style="3" customWidth="1"/>
    <col min="2386" max="2386" width="4.28515625" style="3" customWidth="1"/>
    <col min="2387" max="2387" width="3.5703125" style="3" customWidth="1"/>
    <col min="2388" max="2388" width="6.85546875" style="3" customWidth="1"/>
    <col min="2389" max="2389" width="9.140625" style="3"/>
    <col min="2390" max="2390" width="7.85546875" style="3" customWidth="1"/>
    <col min="2391" max="2560" width="9.140625" style="3"/>
    <col min="2561" max="2561" width="2.42578125" style="3" customWidth="1"/>
    <col min="2562" max="2562" width="3.85546875" style="3" customWidth="1"/>
    <col min="2563" max="2563" width="14.7109375" style="3" customWidth="1"/>
    <col min="2564" max="2576" width="3.28515625" style="3" customWidth="1"/>
    <col min="2577" max="2577" width="3.5703125" style="3" customWidth="1"/>
    <col min="2578" max="2580" width="3.28515625" style="3" customWidth="1"/>
    <col min="2581" max="2581" width="3.7109375" style="3" customWidth="1"/>
    <col min="2582" max="2587" width="3.28515625" style="3" customWidth="1"/>
    <col min="2588" max="2588" width="3.85546875" style="3" customWidth="1"/>
    <col min="2589" max="2589" width="3.7109375" style="3" customWidth="1"/>
    <col min="2590" max="2590" width="3.28515625" style="3" customWidth="1"/>
    <col min="2591" max="2591" width="4" style="3" customWidth="1"/>
    <col min="2592" max="2593" width="3.85546875" style="3" customWidth="1"/>
    <col min="2594" max="2595" width="4" style="3" customWidth="1"/>
    <col min="2596" max="2597" width="3.85546875" style="3" customWidth="1"/>
    <col min="2598" max="2598" width="3.7109375" style="3" customWidth="1"/>
    <col min="2599" max="2599" width="4" style="3" customWidth="1"/>
    <col min="2600" max="2600" width="3" style="3" customWidth="1"/>
    <col min="2601" max="2602" width="3.28515625" style="3" customWidth="1"/>
    <col min="2603" max="2603" width="3" style="3" customWidth="1"/>
    <col min="2604" max="2604" width="3.42578125" style="3" customWidth="1"/>
    <col min="2605" max="2605" width="3.7109375" style="3" customWidth="1"/>
    <col min="2606" max="2607" width="3.85546875" style="3" customWidth="1"/>
    <col min="2608" max="2609" width="3.42578125" style="3" customWidth="1"/>
    <col min="2610" max="2611" width="3.5703125" style="3" customWidth="1"/>
    <col min="2612" max="2612" width="3.85546875" style="3" customWidth="1"/>
    <col min="2613" max="2613" width="4" style="3" customWidth="1"/>
    <col min="2614" max="2614" width="4.140625" style="3" customWidth="1"/>
    <col min="2615" max="2615" width="4" style="3" customWidth="1"/>
    <col min="2616" max="2617" width="3.5703125" style="3" customWidth="1"/>
    <col min="2618" max="2619" width="3.42578125" style="3" customWidth="1"/>
    <col min="2620" max="2623" width="3.28515625" style="3" customWidth="1"/>
    <col min="2624" max="2625" width="3.42578125" style="3" customWidth="1"/>
    <col min="2626" max="2626" width="3.5703125" style="3" customWidth="1"/>
    <col min="2627" max="2627" width="2.85546875" style="3" customWidth="1"/>
    <col min="2628" max="2632" width="3" style="3" customWidth="1"/>
    <col min="2633" max="2638" width="3.28515625" style="3" customWidth="1"/>
    <col min="2639" max="2639" width="2.85546875" style="3" customWidth="1"/>
    <col min="2640" max="2640" width="5.140625" style="3" customWidth="1"/>
    <col min="2641" max="2641" width="5.7109375" style="3" customWidth="1"/>
    <col min="2642" max="2642" width="4.28515625" style="3" customWidth="1"/>
    <col min="2643" max="2643" width="3.5703125" style="3" customWidth="1"/>
    <col min="2644" max="2644" width="6.85546875" style="3" customWidth="1"/>
    <col min="2645" max="2645" width="9.140625" style="3"/>
    <col min="2646" max="2646" width="7.85546875" style="3" customWidth="1"/>
    <col min="2647" max="2816" width="9.140625" style="3"/>
    <col min="2817" max="2817" width="2.42578125" style="3" customWidth="1"/>
    <col min="2818" max="2818" width="3.85546875" style="3" customWidth="1"/>
    <col min="2819" max="2819" width="14.7109375" style="3" customWidth="1"/>
    <col min="2820" max="2832" width="3.28515625" style="3" customWidth="1"/>
    <col min="2833" max="2833" width="3.5703125" style="3" customWidth="1"/>
    <col min="2834" max="2836" width="3.28515625" style="3" customWidth="1"/>
    <col min="2837" max="2837" width="3.7109375" style="3" customWidth="1"/>
    <col min="2838" max="2843" width="3.28515625" style="3" customWidth="1"/>
    <col min="2844" max="2844" width="3.85546875" style="3" customWidth="1"/>
    <col min="2845" max="2845" width="3.7109375" style="3" customWidth="1"/>
    <col min="2846" max="2846" width="3.28515625" style="3" customWidth="1"/>
    <col min="2847" max="2847" width="4" style="3" customWidth="1"/>
    <col min="2848" max="2849" width="3.85546875" style="3" customWidth="1"/>
    <col min="2850" max="2851" width="4" style="3" customWidth="1"/>
    <col min="2852" max="2853" width="3.85546875" style="3" customWidth="1"/>
    <col min="2854" max="2854" width="3.7109375" style="3" customWidth="1"/>
    <col min="2855" max="2855" width="4" style="3" customWidth="1"/>
    <col min="2856" max="2856" width="3" style="3" customWidth="1"/>
    <col min="2857" max="2858" width="3.28515625" style="3" customWidth="1"/>
    <col min="2859" max="2859" width="3" style="3" customWidth="1"/>
    <col min="2860" max="2860" width="3.42578125" style="3" customWidth="1"/>
    <col min="2861" max="2861" width="3.7109375" style="3" customWidth="1"/>
    <col min="2862" max="2863" width="3.85546875" style="3" customWidth="1"/>
    <col min="2864" max="2865" width="3.42578125" style="3" customWidth="1"/>
    <col min="2866" max="2867" width="3.5703125" style="3" customWidth="1"/>
    <col min="2868" max="2868" width="3.85546875" style="3" customWidth="1"/>
    <col min="2869" max="2869" width="4" style="3" customWidth="1"/>
    <col min="2870" max="2870" width="4.140625" style="3" customWidth="1"/>
    <col min="2871" max="2871" width="4" style="3" customWidth="1"/>
    <col min="2872" max="2873" width="3.5703125" style="3" customWidth="1"/>
    <col min="2874" max="2875" width="3.42578125" style="3" customWidth="1"/>
    <col min="2876" max="2879" width="3.28515625" style="3" customWidth="1"/>
    <col min="2880" max="2881" width="3.42578125" style="3" customWidth="1"/>
    <col min="2882" max="2882" width="3.5703125" style="3" customWidth="1"/>
    <col min="2883" max="2883" width="2.85546875" style="3" customWidth="1"/>
    <col min="2884" max="2888" width="3" style="3" customWidth="1"/>
    <col min="2889" max="2894" width="3.28515625" style="3" customWidth="1"/>
    <col min="2895" max="2895" width="2.85546875" style="3" customWidth="1"/>
    <col min="2896" max="2896" width="5.140625" style="3" customWidth="1"/>
    <col min="2897" max="2897" width="5.7109375" style="3" customWidth="1"/>
    <col min="2898" max="2898" width="4.28515625" style="3" customWidth="1"/>
    <col min="2899" max="2899" width="3.5703125" style="3" customWidth="1"/>
    <col min="2900" max="2900" width="6.85546875" style="3" customWidth="1"/>
    <col min="2901" max="2901" width="9.140625" style="3"/>
    <col min="2902" max="2902" width="7.85546875" style="3" customWidth="1"/>
    <col min="2903" max="3072" width="9.140625" style="3"/>
    <col min="3073" max="3073" width="2.42578125" style="3" customWidth="1"/>
    <col min="3074" max="3074" width="3.85546875" style="3" customWidth="1"/>
    <col min="3075" max="3075" width="14.7109375" style="3" customWidth="1"/>
    <col min="3076" max="3088" width="3.28515625" style="3" customWidth="1"/>
    <col min="3089" max="3089" width="3.5703125" style="3" customWidth="1"/>
    <col min="3090" max="3092" width="3.28515625" style="3" customWidth="1"/>
    <col min="3093" max="3093" width="3.7109375" style="3" customWidth="1"/>
    <col min="3094" max="3099" width="3.28515625" style="3" customWidth="1"/>
    <col min="3100" max="3100" width="3.85546875" style="3" customWidth="1"/>
    <col min="3101" max="3101" width="3.7109375" style="3" customWidth="1"/>
    <col min="3102" max="3102" width="3.28515625" style="3" customWidth="1"/>
    <col min="3103" max="3103" width="4" style="3" customWidth="1"/>
    <col min="3104" max="3105" width="3.85546875" style="3" customWidth="1"/>
    <col min="3106" max="3107" width="4" style="3" customWidth="1"/>
    <col min="3108" max="3109" width="3.85546875" style="3" customWidth="1"/>
    <col min="3110" max="3110" width="3.7109375" style="3" customWidth="1"/>
    <col min="3111" max="3111" width="4" style="3" customWidth="1"/>
    <col min="3112" max="3112" width="3" style="3" customWidth="1"/>
    <col min="3113" max="3114" width="3.28515625" style="3" customWidth="1"/>
    <col min="3115" max="3115" width="3" style="3" customWidth="1"/>
    <col min="3116" max="3116" width="3.42578125" style="3" customWidth="1"/>
    <col min="3117" max="3117" width="3.7109375" style="3" customWidth="1"/>
    <col min="3118" max="3119" width="3.85546875" style="3" customWidth="1"/>
    <col min="3120" max="3121" width="3.42578125" style="3" customWidth="1"/>
    <col min="3122" max="3123" width="3.5703125" style="3" customWidth="1"/>
    <col min="3124" max="3124" width="3.85546875" style="3" customWidth="1"/>
    <col min="3125" max="3125" width="4" style="3" customWidth="1"/>
    <col min="3126" max="3126" width="4.140625" style="3" customWidth="1"/>
    <col min="3127" max="3127" width="4" style="3" customWidth="1"/>
    <col min="3128" max="3129" width="3.5703125" style="3" customWidth="1"/>
    <col min="3130" max="3131" width="3.42578125" style="3" customWidth="1"/>
    <col min="3132" max="3135" width="3.28515625" style="3" customWidth="1"/>
    <col min="3136" max="3137" width="3.42578125" style="3" customWidth="1"/>
    <col min="3138" max="3138" width="3.5703125" style="3" customWidth="1"/>
    <col min="3139" max="3139" width="2.85546875" style="3" customWidth="1"/>
    <col min="3140" max="3144" width="3" style="3" customWidth="1"/>
    <col min="3145" max="3150" width="3.28515625" style="3" customWidth="1"/>
    <col min="3151" max="3151" width="2.85546875" style="3" customWidth="1"/>
    <col min="3152" max="3152" width="5.140625" style="3" customWidth="1"/>
    <col min="3153" max="3153" width="5.7109375" style="3" customWidth="1"/>
    <col min="3154" max="3154" width="4.28515625" style="3" customWidth="1"/>
    <col min="3155" max="3155" width="3.5703125" style="3" customWidth="1"/>
    <col min="3156" max="3156" width="6.85546875" style="3" customWidth="1"/>
    <col min="3157" max="3157" width="9.140625" style="3"/>
    <col min="3158" max="3158" width="7.85546875" style="3" customWidth="1"/>
    <col min="3159" max="3328" width="9.140625" style="3"/>
    <col min="3329" max="3329" width="2.42578125" style="3" customWidth="1"/>
    <col min="3330" max="3330" width="3.85546875" style="3" customWidth="1"/>
    <col min="3331" max="3331" width="14.7109375" style="3" customWidth="1"/>
    <col min="3332" max="3344" width="3.28515625" style="3" customWidth="1"/>
    <col min="3345" max="3345" width="3.5703125" style="3" customWidth="1"/>
    <col min="3346" max="3348" width="3.28515625" style="3" customWidth="1"/>
    <col min="3349" max="3349" width="3.7109375" style="3" customWidth="1"/>
    <col min="3350" max="3355" width="3.28515625" style="3" customWidth="1"/>
    <col min="3356" max="3356" width="3.85546875" style="3" customWidth="1"/>
    <col min="3357" max="3357" width="3.7109375" style="3" customWidth="1"/>
    <col min="3358" max="3358" width="3.28515625" style="3" customWidth="1"/>
    <col min="3359" max="3359" width="4" style="3" customWidth="1"/>
    <col min="3360" max="3361" width="3.85546875" style="3" customWidth="1"/>
    <col min="3362" max="3363" width="4" style="3" customWidth="1"/>
    <col min="3364" max="3365" width="3.85546875" style="3" customWidth="1"/>
    <col min="3366" max="3366" width="3.7109375" style="3" customWidth="1"/>
    <col min="3367" max="3367" width="4" style="3" customWidth="1"/>
    <col min="3368" max="3368" width="3" style="3" customWidth="1"/>
    <col min="3369" max="3370" width="3.28515625" style="3" customWidth="1"/>
    <col min="3371" max="3371" width="3" style="3" customWidth="1"/>
    <col min="3372" max="3372" width="3.42578125" style="3" customWidth="1"/>
    <col min="3373" max="3373" width="3.7109375" style="3" customWidth="1"/>
    <col min="3374" max="3375" width="3.85546875" style="3" customWidth="1"/>
    <col min="3376" max="3377" width="3.42578125" style="3" customWidth="1"/>
    <col min="3378" max="3379" width="3.5703125" style="3" customWidth="1"/>
    <col min="3380" max="3380" width="3.85546875" style="3" customWidth="1"/>
    <col min="3381" max="3381" width="4" style="3" customWidth="1"/>
    <col min="3382" max="3382" width="4.140625" style="3" customWidth="1"/>
    <col min="3383" max="3383" width="4" style="3" customWidth="1"/>
    <col min="3384" max="3385" width="3.5703125" style="3" customWidth="1"/>
    <col min="3386" max="3387" width="3.42578125" style="3" customWidth="1"/>
    <col min="3388" max="3391" width="3.28515625" style="3" customWidth="1"/>
    <col min="3392" max="3393" width="3.42578125" style="3" customWidth="1"/>
    <col min="3394" max="3394" width="3.5703125" style="3" customWidth="1"/>
    <col min="3395" max="3395" width="2.85546875" style="3" customWidth="1"/>
    <col min="3396" max="3400" width="3" style="3" customWidth="1"/>
    <col min="3401" max="3406" width="3.28515625" style="3" customWidth="1"/>
    <col min="3407" max="3407" width="2.85546875" style="3" customWidth="1"/>
    <col min="3408" max="3408" width="5.140625" style="3" customWidth="1"/>
    <col min="3409" max="3409" width="5.7109375" style="3" customWidth="1"/>
    <col min="3410" max="3410" width="4.28515625" style="3" customWidth="1"/>
    <col min="3411" max="3411" width="3.5703125" style="3" customWidth="1"/>
    <col min="3412" max="3412" width="6.85546875" style="3" customWidth="1"/>
    <col min="3413" max="3413" width="9.140625" style="3"/>
    <col min="3414" max="3414" width="7.85546875" style="3" customWidth="1"/>
    <col min="3415" max="3584" width="9.140625" style="3"/>
    <col min="3585" max="3585" width="2.42578125" style="3" customWidth="1"/>
    <col min="3586" max="3586" width="3.85546875" style="3" customWidth="1"/>
    <col min="3587" max="3587" width="14.7109375" style="3" customWidth="1"/>
    <col min="3588" max="3600" width="3.28515625" style="3" customWidth="1"/>
    <col min="3601" max="3601" width="3.5703125" style="3" customWidth="1"/>
    <col min="3602" max="3604" width="3.28515625" style="3" customWidth="1"/>
    <col min="3605" max="3605" width="3.7109375" style="3" customWidth="1"/>
    <col min="3606" max="3611" width="3.28515625" style="3" customWidth="1"/>
    <col min="3612" max="3612" width="3.85546875" style="3" customWidth="1"/>
    <col min="3613" max="3613" width="3.7109375" style="3" customWidth="1"/>
    <col min="3614" max="3614" width="3.28515625" style="3" customWidth="1"/>
    <col min="3615" max="3615" width="4" style="3" customWidth="1"/>
    <col min="3616" max="3617" width="3.85546875" style="3" customWidth="1"/>
    <col min="3618" max="3619" width="4" style="3" customWidth="1"/>
    <col min="3620" max="3621" width="3.85546875" style="3" customWidth="1"/>
    <col min="3622" max="3622" width="3.7109375" style="3" customWidth="1"/>
    <col min="3623" max="3623" width="4" style="3" customWidth="1"/>
    <col min="3624" max="3624" width="3" style="3" customWidth="1"/>
    <col min="3625" max="3626" width="3.28515625" style="3" customWidth="1"/>
    <col min="3627" max="3627" width="3" style="3" customWidth="1"/>
    <col min="3628" max="3628" width="3.42578125" style="3" customWidth="1"/>
    <col min="3629" max="3629" width="3.7109375" style="3" customWidth="1"/>
    <col min="3630" max="3631" width="3.85546875" style="3" customWidth="1"/>
    <col min="3632" max="3633" width="3.42578125" style="3" customWidth="1"/>
    <col min="3634" max="3635" width="3.5703125" style="3" customWidth="1"/>
    <col min="3636" max="3636" width="3.85546875" style="3" customWidth="1"/>
    <col min="3637" max="3637" width="4" style="3" customWidth="1"/>
    <col min="3638" max="3638" width="4.140625" style="3" customWidth="1"/>
    <col min="3639" max="3639" width="4" style="3" customWidth="1"/>
    <col min="3640" max="3641" width="3.5703125" style="3" customWidth="1"/>
    <col min="3642" max="3643" width="3.42578125" style="3" customWidth="1"/>
    <col min="3644" max="3647" width="3.28515625" style="3" customWidth="1"/>
    <col min="3648" max="3649" width="3.42578125" style="3" customWidth="1"/>
    <col min="3650" max="3650" width="3.5703125" style="3" customWidth="1"/>
    <col min="3651" max="3651" width="2.85546875" style="3" customWidth="1"/>
    <col min="3652" max="3656" width="3" style="3" customWidth="1"/>
    <col min="3657" max="3662" width="3.28515625" style="3" customWidth="1"/>
    <col min="3663" max="3663" width="2.85546875" style="3" customWidth="1"/>
    <col min="3664" max="3664" width="5.140625" style="3" customWidth="1"/>
    <col min="3665" max="3665" width="5.7109375" style="3" customWidth="1"/>
    <col min="3666" max="3666" width="4.28515625" style="3" customWidth="1"/>
    <col min="3667" max="3667" width="3.5703125" style="3" customWidth="1"/>
    <col min="3668" max="3668" width="6.85546875" style="3" customWidth="1"/>
    <col min="3669" max="3669" width="9.140625" style="3"/>
    <col min="3670" max="3670" width="7.85546875" style="3" customWidth="1"/>
    <col min="3671" max="3840" width="9.140625" style="3"/>
    <col min="3841" max="3841" width="2.42578125" style="3" customWidth="1"/>
    <col min="3842" max="3842" width="3.85546875" style="3" customWidth="1"/>
    <col min="3843" max="3843" width="14.7109375" style="3" customWidth="1"/>
    <col min="3844" max="3856" width="3.28515625" style="3" customWidth="1"/>
    <col min="3857" max="3857" width="3.5703125" style="3" customWidth="1"/>
    <col min="3858" max="3860" width="3.28515625" style="3" customWidth="1"/>
    <col min="3861" max="3861" width="3.7109375" style="3" customWidth="1"/>
    <col min="3862" max="3867" width="3.28515625" style="3" customWidth="1"/>
    <col min="3868" max="3868" width="3.85546875" style="3" customWidth="1"/>
    <col min="3869" max="3869" width="3.7109375" style="3" customWidth="1"/>
    <col min="3870" max="3870" width="3.28515625" style="3" customWidth="1"/>
    <col min="3871" max="3871" width="4" style="3" customWidth="1"/>
    <col min="3872" max="3873" width="3.85546875" style="3" customWidth="1"/>
    <col min="3874" max="3875" width="4" style="3" customWidth="1"/>
    <col min="3876" max="3877" width="3.85546875" style="3" customWidth="1"/>
    <col min="3878" max="3878" width="3.7109375" style="3" customWidth="1"/>
    <col min="3879" max="3879" width="4" style="3" customWidth="1"/>
    <col min="3880" max="3880" width="3" style="3" customWidth="1"/>
    <col min="3881" max="3882" width="3.28515625" style="3" customWidth="1"/>
    <col min="3883" max="3883" width="3" style="3" customWidth="1"/>
    <col min="3884" max="3884" width="3.42578125" style="3" customWidth="1"/>
    <col min="3885" max="3885" width="3.7109375" style="3" customWidth="1"/>
    <col min="3886" max="3887" width="3.85546875" style="3" customWidth="1"/>
    <col min="3888" max="3889" width="3.42578125" style="3" customWidth="1"/>
    <col min="3890" max="3891" width="3.5703125" style="3" customWidth="1"/>
    <col min="3892" max="3892" width="3.85546875" style="3" customWidth="1"/>
    <col min="3893" max="3893" width="4" style="3" customWidth="1"/>
    <col min="3894" max="3894" width="4.140625" style="3" customWidth="1"/>
    <col min="3895" max="3895" width="4" style="3" customWidth="1"/>
    <col min="3896" max="3897" width="3.5703125" style="3" customWidth="1"/>
    <col min="3898" max="3899" width="3.42578125" style="3" customWidth="1"/>
    <col min="3900" max="3903" width="3.28515625" style="3" customWidth="1"/>
    <col min="3904" max="3905" width="3.42578125" style="3" customWidth="1"/>
    <col min="3906" max="3906" width="3.5703125" style="3" customWidth="1"/>
    <col min="3907" max="3907" width="2.85546875" style="3" customWidth="1"/>
    <col min="3908" max="3912" width="3" style="3" customWidth="1"/>
    <col min="3913" max="3918" width="3.28515625" style="3" customWidth="1"/>
    <col min="3919" max="3919" width="2.85546875" style="3" customWidth="1"/>
    <col min="3920" max="3920" width="5.140625" style="3" customWidth="1"/>
    <col min="3921" max="3921" width="5.7109375" style="3" customWidth="1"/>
    <col min="3922" max="3922" width="4.28515625" style="3" customWidth="1"/>
    <col min="3923" max="3923" width="3.5703125" style="3" customWidth="1"/>
    <col min="3924" max="3924" width="6.85546875" style="3" customWidth="1"/>
    <col min="3925" max="3925" width="9.140625" style="3"/>
    <col min="3926" max="3926" width="7.85546875" style="3" customWidth="1"/>
    <col min="3927" max="4096" width="9.140625" style="3"/>
    <col min="4097" max="4097" width="2.42578125" style="3" customWidth="1"/>
    <col min="4098" max="4098" width="3.85546875" style="3" customWidth="1"/>
    <col min="4099" max="4099" width="14.7109375" style="3" customWidth="1"/>
    <col min="4100" max="4112" width="3.28515625" style="3" customWidth="1"/>
    <col min="4113" max="4113" width="3.5703125" style="3" customWidth="1"/>
    <col min="4114" max="4116" width="3.28515625" style="3" customWidth="1"/>
    <col min="4117" max="4117" width="3.7109375" style="3" customWidth="1"/>
    <col min="4118" max="4123" width="3.28515625" style="3" customWidth="1"/>
    <col min="4124" max="4124" width="3.85546875" style="3" customWidth="1"/>
    <col min="4125" max="4125" width="3.7109375" style="3" customWidth="1"/>
    <col min="4126" max="4126" width="3.28515625" style="3" customWidth="1"/>
    <col min="4127" max="4127" width="4" style="3" customWidth="1"/>
    <col min="4128" max="4129" width="3.85546875" style="3" customWidth="1"/>
    <col min="4130" max="4131" width="4" style="3" customWidth="1"/>
    <col min="4132" max="4133" width="3.85546875" style="3" customWidth="1"/>
    <col min="4134" max="4134" width="3.7109375" style="3" customWidth="1"/>
    <col min="4135" max="4135" width="4" style="3" customWidth="1"/>
    <col min="4136" max="4136" width="3" style="3" customWidth="1"/>
    <col min="4137" max="4138" width="3.28515625" style="3" customWidth="1"/>
    <col min="4139" max="4139" width="3" style="3" customWidth="1"/>
    <col min="4140" max="4140" width="3.42578125" style="3" customWidth="1"/>
    <col min="4141" max="4141" width="3.7109375" style="3" customWidth="1"/>
    <col min="4142" max="4143" width="3.85546875" style="3" customWidth="1"/>
    <col min="4144" max="4145" width="3.42578125" style="3" customWidth="1"/>
    <col min="4146" max="4147" width="3.5703125" style="3" customWidth="1"/>
    <col min="4148" max="4148" width="3.85546875" style="3" customWidth="1"/>
    <col min="4149" max="4149" width="4" style="3" customWidth="1"/>
    <col min="4150" max="4150" width="4.140625" style="3" customWidth="1"/>
    <col min="4151" max="4151" width="4" style="3" customWidth="1"/>
    <col min="4152" max="4153" width="3.5703125" style="3" customWidth="1"/>
    <col min="4154" max="4155" width="3.42578125" style="3" customWidth="1"/>
    <col min="4156" max="4159" width="3.28515625" style="3" customWidth="1"/>
    <col min="4160" max="4161" width="3.42578125" style="3" customWidth="1"/>
    <col min="4162" max="4162" width="3.5703125" style="3" customWidth="1"/>
    <col min="4163" max="4163" width="2.85546875" style="3" customWidth="1"/>
    <col min="4164" max="4168" width="3" style="3" customWidth="1"/>
    <col min="4169" max="4174" width="3.28515625" style="3" customWidth="1"/>
    <col min="4175" max="4175" width="2.85546875" style="3" customWidth="1"/>
    <col min="4176" max="4176" width="5.140625" style="3" customWidth="1"/>
    <col min="4177" max="4177" width="5.7109375" style="3" customWidth="1"/>
    <col min="4178" max="4178" width="4.28515625" style="3" customWidth="1"/>
    <col min="4179" max="4179" width="3.5703125" style="3" customWidth="1"/>
    <col min="4180" max="4180" width="6.85546875" style="3" customWidth="1"/>
    <col min="4181" max="4181" width="9.140625" style="3"/>
    <col min="4182" max="4182" width="7.85546875" style="3" customWidth="1"/>
    <col min="4183" max="4352" width="9.140625" style="3"/>
    <col min="4353" max="4353" width="2.42578125" style="3" customWidth="1"/>
    <col min="4354" max="4354" width="3.85546875" style="3" customWidth="1"/>
    <col min="4355" max="4355" width="14.7109375" style="3" customWidth="1"/>
    <col min="4356" max="4368" width="3.28515625" style="3" customWidth="1"/>
    <col min="4369" max="4369" width="3.5703125" style="3" customWidth="1"/>
    <col min="4370" max="4372" width="3.28515625" style="3" customWidth="1"/>
    <col min="4373" max="4373" width="3.7109375" style="3" customWidth="1"/>
    <col min="4374" max="4379" width="3.28515625" style="3" customWidth="1"/>
    <col min="4380" max="4380" width="3.85546875" style="3" customWidth="1"/>
    <col min="4381" max="4381" width="3.7109375" style="3" customWidth="1"/>
    <col min="4382" max="4382" width="3.28515625" style="3" customWidth="1"/>
    <col min="4383" max="4383" width="4" style="3" customWidth="1"/>
    <col min="4384" max="4385" width="3.85546875" style="3" customWidth="1"/>
    <col min="4386" max="4387" width="4" style="3" customWidth="1"/>
    <col min="4388" max="4389" width="3.85546875" style="3" customWidth="1"/>
    <col min="4390" max="4390" width="3.7109375" style="3" customWidth="1"/>
    <col min="4391" max="4391" width="4" style="3" customWidth="1"/>
    <col min="4392" max="4392" width="3" style="3" customWidth="1"/>
    <col min="4393" max="4394" width="3.28515625" style="3" customWidth="1"/>
    <col min="4395" max="4395" width="3" style="3" customWidth="1"/>
    <col min="4396" max="4396" width="3.42578125" style="3" customWidth="1"/>
    <col min="4397" max="4397" width="3.7109375" style="3" customWidth="1"/>
    <col min="4398" max="4399" width="3.85546875" style="3" customWidth="1"/>
    <col min="4400" max="4401" width="3.42578125" style="3" customWidth="1"/>
    <col min="4402" max="4403" width="3.5703125" style="3" customWidth="1"/>
    <col min="4404" max="4404" width="3.85546875" style="3" customWidth="1"/>
    <col min="4405" max="4405" width="4" style="3" customWidth="1"/>
    <col min="4406" max="4406" width="4.140625" style="3" customWidth="1"/>
    <col min="4407" max="4407" width="4" style="3" customWidth="1"/>
    <col min="4408" max="4409" width="3.5703125" style="3" customWidth="1"/>
    <col min="4410" max="4411" width="3.42578125" style="3" customWidth="1"/>
    <col min="4412" max="4415" width="3.28515625" style="3" customWidth="1"/>
    <col min="4416" max="4417" width="3.42578125" style="3" customWidth="1"/>
    <col min="4418" max="4418" width="3.5703125" style="3" customWidth="1"/>
    <col min="4419" max="4419" width="2.85546875" style="3" customWidth="1"/>
    <col min="4420" max="4424" width="3" style="3" customWidth="1"/>
    <col min="4425" max="4430" width="3.28515625" style="3" customWidth="1"/>
    <col min="4431" max="4431" width="2.85546875" style="3" customWidth="1"/>
    <col min="4432" max="4432" width="5.140625" style="3" customWidth="1"/>
    <col min="4433" max="4433" width="5.7109375" style="3" customWidth="1"/>
    <col min="4434" max="4434" width="4.28515625" style="3" customWidth="1"/>
    <col min="4435" max="4435" width="3.5703125" style="3" customWidth="1"/>
    <col min="4436" max="4436" width="6.85546875" style="3" customWidth="1"/>
    <col min="4437" max="4437" width="9.140625" style="3"/>
    <col min="4438" max="4438" width="7.85546875" style="3" customWidth="1"/>
    <col min="4439" max="4608" width="9.140625" style="3"/>
    <col min="4609" max="4609" width="2.42578125" style="3" customWidth="1"/>
    <col min="4610" max="4610" width="3.85546875" style="3" customWidth="1"/>
    <col min="4611" max="4611" width="14.7109375" style="3" customWidth="1"/>
    <col min="4612" max="4624" width="3.28515625" style="3" customWidth="1"/>
    <col min="4625" max="4625" width="3.5703125" style="3" customWidth="1"/>
    <col min="4626" max="4628" width="3.28515625" style="3" customWidth="1"/>
    <col min="4629" max="4629" width="3.7109375" style="3" customWidth="1"/>
    <col min="4630" max="4635" width="3.28515625" style="3" customWidth="1"/>
    <col min="4636" max="4636" width="3.85546875" style="3" customWidth="1"/>
    <col min="4637" max="4637" width="3.7109375" style="3" customWidth="1"/>
    <col min="4638" max="4638" width="3.28515625" style="3" customWidth="1"/>
    <col min="4639" max="4639" width="4" style="3" customWidth="1"/>
    <col min="4640" max="4641" width="3.85546875" style="3" customWidth="1"/>
    <col min="4642" max="4643" width="4" style="3" customWidth="1"/>
    <col min="4644" max="4645" width="3.85546875" style="3" customWidth="1"/>
    <col min="4646" max="4646" width="3.7109375" style="3" customWidth="1"/>
    <col min="4647" max="4647" width="4" style="3" customWidth="1"/>
    <col min="4648" max="4648" width="3" style="3" customWidth="1"/>
    <col min="4649" max="4650" width="3.28515625" style="3" customWidth="1"/>
    <col min="4651" max="4651" width="3" style="3" customWidth="1"/>
    <col min="4652" max="4652" width="3.42578125" style="3" customWidth="1"/>
    <col min="4653" max="4653" width="3.7109375" style="3" customWidth="1"/>
    <col min="4654" max="4655" width="3.85546875" style="3" customWidth="1"/>
    <col min="4656" max="4657" width="3.42578125" style="3" customWidth="1"/>
    <col min="4658" max="4659" width="3.5703125" style="3" customWidth="1"/>
    <col min="4660" max="4660" width="3.85546875" style="3" customWidth="1"/>
    <col min="4661" max="4661" width="4" style="3" customWidth="1"/>
    <col min="4662" max="4662" width="4.140625" style="3" customWidth="1"/>
    <col min="4663" max="4663" width="4" style="3" customWidth="1"/>
    <col min="4664" max="4665" width="3.5703125" style="3" customWidth="1"/>
    <col min="4666" max="4667" width="3.42578125" style="3" customWidth="1"/>
    <col min="4668" max="4671" width="3.28515625" style="3" customWidth="1"/>
    <col min="4672" max="4673" width="3.42578125" style="3" customWidth="1"/>
    <col min="4674" max="4674" width="3.5703125" style="3" customWidth="1"/>
    <col min="4675" max="4675" width="2.85546875" style="3" customWidth="1"/>
    <col min="4676" max="4680" width="3" style="3" customWidth="1"/>
    <col min="4681" max="4686" width="3.28515625" style="3" customWidth="1"/>
    <col min="4687" max="4687" width="2.85546875" style="3" customWidth="1"/>
    <col min="4688" max="4688" width="5.140625" style="3" customWidth="1"/>
    <col min="4689" max="4689" width="5.7109375" style="3" customWidth="1"/>
    <col min="4690" max="4690" width="4.28515625" style="3" customWidth="1"/>
    <col min="4691" max="4691" width="3.5703125" style="3" customWidth="1"/>
    <col min="4692" max="4692" width="6.85546875" style="3" customWidth="1"/>
    <col min="4693" max="4693" width="9.140625" style="3"/>
    <col min="4694" max="4694" width="7.85546875" style="3" customWidth="1"/>
    <col min="4695" max="4864" width="9.140625" style="3"/>
    <col min="4865" max="4865" width="2.42578125" style="3" customWidth="1"/>
    <col min="4866" max="4866" width="3.85546875" style="3" customWidth="1"/>
    <col min="4867" max="4867" width="14.7109375" style="3" customWidth="1"/>
    <col min="4868" max="4880" width="3.28515625" style="3" customWidth="1"/>
    <col min="4881" max="4881" width="3.5703125" style="3" customWidth="1"/>
    <col min="4882" max="4884" width="3.28515625" style="3" customWidth="1"/>
    <col min="4885" max="4885" width="3.7109375" style="3" customWidth="1"/>
    <col min="4886" max="4891" width="3.28515625" style="3" customWidth="1"/>
    <col min="4892" max="4892" width="3.85546875" style="3" customWidth="1"/>
    <col min="4893" max="4893" width="3.7109375" style="3" customWidth="1"/>
    <col min="4894" max="4894" width="3.28515625" style="3" customWidth="1"/>
    <col min="4895" max="4895" width="4" style="3" customWidth="1"/>
    <col min="4896" max="4897" width="3.85546875" style="3" customWidth="1"/>
    <col min="4898" max="4899" width="4" style="3" customWidth="1"/>
    <col min="4900" max="4901" width="3.85546875" style="3" customWidth="1"/>
    <col min="4902" max="4902" width="3.7109375" style="3" customWidth="1"/>
    <col min="4903" max="4903" width="4" style="3" customWidth="1"/>
    <col min="4904" max="4904" width="3" style="3" customWidth="1"/>
    <col min="4905" max="4906" width="3.28515625" style="3" customWidth="1"/>
    <col min="4907" max="4907" width="3" style="3" customWidth="1"/>
    <col min="4908" max="4908" width="3.42578125" style="3" customWidth="1"/>
    <col min="4909" max="4909" width="3.7109375" style="3" customWidth="1"/>
    <col min="4910" max="4911" width="3.85546875" style="3" customWidth="1"/>
    <col min="4912" max="4913" width="3.42578125" style="3" customWidth="1"/>
    <col min="4914" max="4915" width="3.5703125" style="3" customWidth="1"/>
    <col min="4916" max="4916" width="3.85546875" style="3" customWidth="1"/>
    <col min="4917" max="4917" width="4" style="3" customWidth="1"/>
    <col min="4918" max="4918" width="4.140625" style="3" customWidth="1"/>
    <col min="4919" max="4919" width="4" style="3" customWidth="1"/>
    <col min="4920" max="4921" width="3.5703125" style="3" customWidth="1"/>
    <col min="4922" max="4923" width="3.42578125" style="3" customWidth="1"/>
    <col min="4924" max="4927" width="3.28515625" style="3" customWidth="1"/>
    <col min="4928" max="4929" width="3.42578125" style="3" customWidth="1"/>
    <col min="4930" max="4930" width="3.5703125" style="3" customWidth="1"/>
    <col min="4931" max="4931" width="2.85546875" style="3" customWidth="1"/>
    <col min="4932" max="4936" width="3" style="3" customWidth="1"/>
    <col min="4937" max="4942" width="3.28515625" style="3" customWidth="1"/>
    <col min="4943" max="4943" width="2.85546875" style="3" customWidth="1"/>
    <col min="4944" max="4944" width="5.140625" style="3" customWidth="1"/>
    <col min="4945" max="4945" width="5.7109375" style="3" customWidth="1"/>
    <col min="4946" max="4946" width="4.28515625" style="3" customWidth="1"/>
    <col min="4947" max="4947" width="3.5703125" style="3" customWidth="1"/>
    <col min="4948" max="4948" width="6.85546875" style="3" customWidth="1"/>
    <col min="4949" max="4949" width="9.140625" style="3"/>
    <col min="4950" max="4950" width="7.85546875" style="3" customWidth="1"/>
    <col min="4951" max="5120" width="9.140625" style="3"/>
    <col min="5121" max="5121" width="2.42578125" style="3" customWidth="1"/>
    <col min="5122" max="5122" width="3.85546875" style="3" customWidth="1"/>
    <col min="5123" max="5123" width="14.7109375" style="3" customWidth="1"/>
    <col min="5124" max="5136" width="3.28515625" style="3" customWidth="1"/>
    <col min="5137" max="5137" width="3.5703125" style="3" customWidth="1"/>
    <col min="5138" max="5140" width="3.28515625" style="3" customWidth="1"/>
    <col min="5141" max="5141" width="3.7109375" style="3" customWidth="1"/>
    <col min="5142" max="5147" width="3.28515625" style="3" customWidth="1"/>
    <col min="5148" max="5148" width="3.85546875" style="3" customWidth="1"/>
    <col min="5149" max="5149" width="3.7109375" style="3" customWidth="1"/>
    <col min="5150" max="5150" width="3.28515625" style="3" customWidth="1"/>
    <col min="5151" max="5151" width="4" style="3" customWidth="1"/>
    <col min="5152" max="5153" width="3.85546875" style="3" customWidth="1"/>
    <col min="5154" max="5155" width="4" style="3" customWidth="1"/>
    <col min="5156" max="5157" width="3.85546875" style="3" customWidth="1"/>
    <col min="5158" max="5158" width="3.7109375" style="3" customWidth="1"/>
    <col min="5159" max="5159" width="4" style="3" customWidth="1"/>
    <col min="5160" max="5160" width="3" style="3" customWidth="1"/>
    <col min="5161" max="5162" width="3.28515625" style="3" customWidth="1"/>
    <col min="5163" max="5163" width="3" style="3" customWidth="1"/>
    <col min="5164" max="5164" width="3.42578125" style="3" customWidth="1"/>
    <col min="5165" max="5165" width="3.7109375" style="3" customWidth="1"/>
    <col min="5166" max="5167" width="3.85546875" style="3" customWidth="1"/>
    <col min="5168" max="5169" width="3.42578125" style="3" customWidth="1"/>
    <col min="5170" max="5171" width="3.5703125" style="3" customWidth="1"/>
    <col min="5172" max="5172" width="3.85546875" style="3" customWidth="1"/>
    <col min="5173" max="5173" width="4" style="3" customWidth="1"/>
    <col min="5174" max="5174" width="4.140625" style="3" customWidth="1"/>
    <col min="5175" max="5175" width="4" style="3" customWidth="1"/>
    <col min="5176" max="5177" width="3.5703125" style="3" customWidth="1"/>
    <col min="5178" max="5179" width="3.42578125" style="3" customWidth="1"/>
    <col min="5180" max="5183" width="3.28515625" style="3" customWidth="1"/>
    <col min="5184" max="5185" width="3.42578125" style="3" customWidth="1"/>
    <col min="5186" max="5186" width="3.5703125" style="3" customWidth="1"/>
    <col min="5187" max="5187" width="2.85546875" style="3" customWidth="1"/>
    <col min="5188" max="5192" width="3" style="3" customWidth="1"/>
    <col min="5193" max="5198" width="3.28515625" style="3" customWidth="1"/>
    <col min="5199" max="5199" width="2.85546875" style="3" customWidth="1"/>
    <col min="5200" max="5200" width="5.140625" style="3" customWidth="1"/>
    <col min="5201" max="5201" width="5.7109375" style="3" customWidth="1"/>
    <col min="5202" max="5202" width="4.28515625" style="3" customWidth="1"/>
    <col min="5203" max="5203" width="3.5703125" style="3" customWidth="1"/>
    <col min="5204" max="5204" width="6.85546875" style="3" customWidth="1"/>
    <col min="5205" max="5205" width="9.140625" style="3"/>
    <col min="5206" max="5206" width="7.85546875" style="3" customWidth="1"/>
    <col min="5207" max="5376" width="9.140625" style="3"/>
    <col min="5377" max="5377" width="2.42578125" style="3" customWidth="1"/>
    <col min="5378" max="5378" width="3.85546875" style="3" customWidth="1"/>
    <col min="5379" max="5379" width="14.7109375" style="3" customWidth="1"/>
    <col min="5380" max="5392" width="3.28515625" style="3" customWidth="1"/>
    <col min="5393" max="5393" width="3.5703125" style="3" customWidth="1"/>
    <col min="5394" max="5396" width="3.28515625" style="3" customWidth="1"/>
    <col min="5397" max="5397" width="3.7109375" style="3" customWidth="1"/>
    <col min="5398" max="5403" width="3.28515625" style="3" customWidth="1"/>
    <col min="5404" max="5404" width="3.85546875" style="3" customWidth="1"/>
    <col min="5405" max="5405" width="3.7109375" style="3" customWidth="1"/>
    <col min="5406" max="5406" width="3.28515625" style="3" customWidth="1"/>
    <col min="5407" max="5407" width="4" style="3" customWidth="1"/>
    <col min="5408" max="5409" width="3.85546875" style="3" customWidth="1"/>
    <col min="5410" max="5411" width="4" style="3" customWidth="1"/>
    <col min="5412" max="5413" width="3.85546875" style="3" customWidth="1"/>
    <col min="5414" max="5414" width="3.7109375" style="3" customWidth="1"/>
    <col min="5415" max="5415" width="4" style="3" customWidth="1"/>
    <col min="5416" max="5416" width="3" style="3" customWidth="1"/>
    <col min="5417" max="5418" width="3.28515625" style="3" customWidth="1"/>
    <col min="5419" max="5419" width="3" style="3" customWidth="1"/>
    <col min="5420" max="5420" width="3.42578125" style="3" customWidth="1"/>
    <col min="5421" max="5421" width="3.7109375" style="3" customWidth="1"/>
    <col min="5422" max="5423" width="3.85546875" style="3" customWidth="1"/>
    <col min="5424" max="5425" width="3.42578125" style="3" customWidth="1"/>
    <col min="5426" max="5427" width="3.5703125" style="3" customWidth="1"/>
    <col min="5428" max="5428" width="3.85546875" style="3" customWidth="1"/>
    <col min="5429" max="5429" width="4" style="3" customWidth="1"/>
    <col min="5430" max="5430" width="4.140625" style="3" customWidth="1"/>
    <col min="5431" max="5431" width="4" style="3" customWidth="1"/>
    <col min="5432" max="5433" width="3.5703125" style="3" customWidth="1"/>
    <col min="5434" max="5435" width="3.42578125" style="3" customWidth="1"/>
    <col min="5436" max="5439" width="3.28515625" style="3" customWidth="1"/>
    <col min="5440" max="5441" width="3.42578125" style="3" customWidth="1"/>
    <col min="5442" max="5442" width="3.5703125" style="3" customWidth="1"/>
    <col min="5443" max="5443" width="2.85546875" style="3" customWidth="1"/>
    <col min="5444" max="5448" width="3" style="3" customWidth="1"/>
    <col min="5449" max="5454" width="3.28515625" style="3" customWidth="1"/>
    <col min="5455" max="5455" width="2.85546875" style="3" customWidth="1"/>
    <col min="5456" max="5456" width="5.140625" style="3" customWidth="1"/>
    <col min="5457" max="5457" width="5.7109375" style="3" customWidth="1"/>
    <col min="5458" max="5458" width="4.28515625" style="3" customWidth="1"/>
    <col min="5459" max="5459" width="3.5703125" style="3" customWidth="1"/>
    <col min="5460" max="5460" width="6.85546875" style="3" customWidth="1"/>
    <col min="5461" max="5461" width="9.140625" style="3"/>
    <col min="5462" max="5462" width="7.85546875" style="3" customWidth="1"/>
    <col min="5463" max="5632" width="9.140625" style="3"/>
    <col min="5633" max="5633" width="2.42578125" style="3" customWidth="1"/>
    <col min="5634" max="5634" width="3.85546875" style="3" customWidth="1"/>
    <col min="5635" max="5635" width="14.7109375" style="3" customWidth="1"/>
    <col min="5636" max="5648" width="3.28515625" style="3" customWidth="1"/>
    <col min="5649" max="5649" width="3.5703125" style="3" customWidth="1"/>
    <col min="5650" max="5652" width="3.28515625" style="3" customWidth="1"/>
    <col min="5653" max="5653" width="3.7109375" style="3" customWidth="1"/>
    <col min="5654" max="5659" width="3.28515625" style="3" customWidth="1"/>
    <col min="5660" max="5660" width="3.85546875" style="3" customWidth="1"/>
    <col min="5661" max="5661" width="3.7109375" style="3" customWidth="1"/>
    <col min="5662" max="5662" width="3.28515625" style="3" customWidth="1"/>
    <col min="5663" max="5663" width="4" style="3" customWidth="1"/>
    <col min="5664" max="5665" width="3.85546875" style="3" customWidth="1"/>
    <col min="5666" max="5667" width="4" style="3" customWidth="1"/>
    <col min="5668" max="5669" width="3.85546875" style="3" customWidth="1"/>
    <col min="5670" max="5670" width="3.7109375" style="3" customWidth="1"/>
    <col min="5671" max="5671" width="4" style="3" customWidth="1"/>
    <col min="5672" max="5672" width="3" style="3" customWidth="1"/>
    <col min="5673" max="5674" width="3.28515625" style="3" customWidth="1"/>
    <col min="5675" max="5675" width="3" style="3" customWidth="1"/>
    <col min="5676" max="5676" width="3.42578125" style="3" customWidth="1"/>
    <col min="5677" max="5677" width="3.7109375" style="3" customWidth="1"/>
    <col min="5678" max="5679" width="3.85546875" style="3" customWidth="1"/>
    <col min="5680" max="5681" width="3.42578125" style="3" customWidth="1"/>
    <col min="5682" max="5683" width="3.5703125" style="3" customWidth="1"/>
    <col min="5684" max="5684" width="3.85546875" style="3" customWidth="1"/>
    <col min="5685" max="5685" width="4" style="3" customWidth="1"/>
    <col min="5686" max="5686" width="4.140625" style="3" customWidth="1"/>
    <col min="5687" max="5687" width="4" style="3" customWidth="1"/>
    <col min="5688" max="5689" width="3.5703125" style="3" customWidth="1"/>
    <col min="5690" max="5691" width="3.42578125" style="3" customWidth="1"/>
    <col min="5692" max="5695" width="3.28515625" style="3" customWidth="1"/>
    <col min="5696" max="5697" width="3.42578125" style="3" customWidth="1"/>
    <col min="5698" max="5698" width="3.5703125" style="3" customWidth="1"/>
    <col min="5699" max="5699" width="2.85546875" style="3" customWidth="1"/>
    <col min="5700" max="5704" width="3" style="3" customWidth="1"/>
    <col min="5705" max="5710" width="3.28515625" style="3" customWidth="1"/>
    <col min="5711" max="5711" width="2.85546875" style="3" customWidth="1"/>
    <col min="5712" max="5712" width="5.140625" style="3" customWidth="1"/>
    <col min="5713" max="5713" width="5.7109375" style="3" customWidth="1"/>
    <col min="5714" max="5714" width="4.28515625" style="3" customWidth="1"/>
    <col min="5715" max="5715" width="3.5703125" style="3" customWidth="1"/>
    <col min="5716" max="5716" width="6.85546875" style="3" customWidth="1"/>
    <col min="5717" max="5717" width="9.140625" style="3"/>
    <col min="5718" max="5718" width="7.85546875" style="3" customWidth="1"/>
    <col min="5719" max="5888" width="9.140625" style="3"/>
    <col min="5889" max="5889" width="2.42578125" style="3" customWidth="1"/>
    <col min="5890" max="5890" width="3.85546875" style="3" customWidth="1"/>
    <col min="5891" max="5891" width="14.7109375" style="3" customWidth="1"/>
    <col min="5892" max="5904" width="3.28515625" style="3" customWidth="1"/>
    <col min="5905" max="5905" width="3.5703125" style="3" customWidth="1"/>
    <col min="5906" max="5908" width="3.28515625" style="3" customWidth="1"/>
    <col min="5909" max="5909" width="3.7109375" style="3" customWidth="1"/>
    <col min="5910" max="5915" width="3.28515625" style="3" customWidth="1"/>
    <col min="5916" max="5916" width="3.85546875" style="3" customWidth="1"/>
    <col min="5917" max="5917" width="3.7109375" style="3" customWidth="1"/>
    <col min="5918" max="5918" width="3.28515625" style="3" customWidth="1"/>
    <col min="5919" max="5919" width="4" style="3" customWidth="1"/>
    <col min="5920" max="5921" width="3.85546875" style="3" customWidth="1"/>
    <col min="5922" max="5923" width="4" style="3" customWidth="1"/>
    <col min="5924" max="5925" width="3.85546875" style="3" customWidth="1"/>
    <col min="5926" max="5926" width="3.7109375" style="3" customWidth="1"/>
    <col min="5927" max="5927" width="4" style="3" customWidth="1"/>
    <col min="5928" max="5928" width="3" style="3" customWidth="1"/>
    <col min="5929" max="5930" width="3.28515625" style="3" customWidth="1"/>
    <col min="5931" max="5931" width="3" style="3" customWidth="1"/>
    <col min="5932" max="5932" width="3.42578125" style="3" customWidth="1"/>
    <col min="5933" max="5933" width="3.7109375" style="3" customWidth="1"/>
    <col min="5934" max="5935" width="3.85546875" style="3" customWidth="1"/>
    <col min="5936" max="5937" width="3.42578125" style="3" customWidth="1"/>
    <col min="5938" max="5939" width="3.5703125" style="3" customWidth="1"/>
    <col min="5940" max="5940" width="3.85546875" style="3" customWidth="1"/>
    <col min="5941" max="5941" width="4" style="3" customWidth="1"/>
    <col min="5942" max="5942" width="4.140625" style="3" customWidth="1"/>
    <col min="5943" max="5943" width="4" style="3" customWidth="1"/>
    <col min="5944" max="5945" width="3.5703125" style="3" customWidth="1"/>
    <col min="5946" max="5947" width="3.42578125" style="3" customWidth="1"/>
    <col min="5948" max="5951" width="3.28515625" style="3" customWidth="1"/>
    <col min="5952" max="5953" width="3.42578125" style="3" customWidth="1"/>
    <col min="5954" max="5954" width="3.5703125" style="3" customWidth="1"/>
    <col min="5955" max="5955" width="2.85546875" style="3" customWidth="1"/>
    <col min="5956" max="5960" width="3" style="3" customWidth="1"/>
    <col min="5961" max="5966" width="3.28515625" style="3" customWidth="1"/>
    <col min="5967" max="5967" width="2.85546875" style="3" customWidth="1"/>
    <col min="5968" max="5968" width="5.140625" style="3" customWidth="1"/>
    <col min="5969" max="5969" width="5.7109375" style="3" customWidth="1"/>
    <col min="5970" max="5970" width="4.28515625" style="3" customWidth="1"/>
    <col min="5971" max="5971" width="3.5703125" style="3" customWidth="1"/>
    <col min="5972" max="5972" width="6.85546875" style="3" customWidth="1"/>
    <col min="5973" max="5973" width="9.140625" style="3"/>
    <col min="5974" max="5974" width="7.85546875" style="3" customWidth="1"/>
    <col min="5975" max="6144" width="9.140625" style="3"/>
    <col min="6145" max="6145" width="2.42578125" style="3" customWidth="1"/>
    <col min="6146" max="6146" width="3.85546875" style="3" customWidth="1"/>
    <col min="6147" max="6147" width="14.7109375" style="3" customWidth="1"/>
    <col min="6148" max="6160" width="3.28515625" style="3" customWidth="1"/>
    <col min="6161" max="6161" width="3.5703125" style="3" customWidth="1"/>
    <col min="6162" max="6164" width="3.28515625" style="3" customWidth="1"/>
    <col min="6165" max="6165" width="3.7109375" style="3" customWidth="1"/>
    <col min="6166" max="6171" width="3.28515625" style="3" customWidth="1"/>
    <col min="6172" max="6172" width="3.85546875" style="3" customWidth="1"/>
    <col min="6173" max="6173" width="3.7109375" style="3" customWidth="1"/>
    <col min="6174" max="6174" width="3.28515625" style="3" customWidth="1"/>
    <col min="6175" max="6175" width="4" style="3" customWidth="1"/>
    <col min="6176" max="6177" width="3.85546875" style="3" customWidth="1"/>
    <col min="6178" max="6179" width="4" style="3" customWidth="1"/>
    <col min="6180" max="6181" width="3.85546875" style="3" customWidth="1"/>
    <col min="6182" max="6182" width="3.7109375" style="3" customWidth="1"/>
    <col min="6183" max="6183" width="4" style="3" customWidth="1"/>
    <col min="6184" max="6184" width="3" style="3" customWidth="1"/>
    <col min="6185" max="6186" width="3.28515625" style="3" customWidth="1"/>
    <col min="6187" max="6187" width="3" style="3" customWidth="1"/>
    <col min="6188" max="6188" width="3.42578125" style="3" customWidth="1"/>
    <col min="6189" max="6189" width="3.7109375" style="3" customWidth="1"/>
    <col min="6190" max="6191" width="3.85546875" style="3" customWidth="1"/>
    <col min="6192" max="6193" width="3.42578125" style="3" customWidth="1"/>
    <col min="6194" max="6195" width="3.5703125" style="3" customWidth="1"/>
    <col min="6196" max="6196" width="3.85546875" style="3" customWidth="1"/>
    <col min="6197" max="6197" width="4" style="3" customWidth="1"/>
    <col min="6198" max="6198" width="4.140625" style="3" customWidth="1"/>
    <col min="6199" max="6199" width="4" style="3" customWidth="1"/>
    <col min="6200" max="6201" width="3.5703125" style="3" customWidth="1"/>
    <col min="6202" max="6203" width="3.42578125" style="3" customWidth="1"/>
    <col min="6204" max="6207" width="3.28515625" style="3" customWidth="1"/>
    <col min="6208" max="6209" width="3.42578125" style="3" customWidth="1"/>
    <col min="6210" max="6210" width="3.5703125" style="3" customWidth="1"/>
    <col min="6211" max="6211" width="2.85546875" style="3" customWidth="1"/>
    <col min="6212" max="6216" width="3" style="3" customWidth="1"/>
    <col min="6217" max="6222" width="3.28515625" style="3" customWidth="1"/>
    <col min="6223" max="6223" width="2.85546875" style="3" customWidth="1"/>
    <col min="6224" max="6224" width="5.140625" style="3" customWidth="1"/>
    <col min="6225" max="6225" width="5.7109375" style="3" customWidth="1"/>
    <col min="6226" max="6226" width="4.28515625" style="3" customWidth="1"/>
    <col min="6227" max="6227" width="3.5703125" style="3" customWidth="1"/>
    <col min="6228" max="6228" width="6.85546875" style="3" customWidth="1"/>
    <col min="6229" max="6229" width="9.140625" style="3"/>
    <col min="6230" max="6230" width="7.85546875" style="3" customWidth="1"/>
    <col min="6231" max="6400" width="9.140625" style="3"/>
    <col min="6401" max="6401" width="2.42578125" style="3" customWidth="1"/>
    <col min="6402" max="6402" width="3.85546875" style="3" customWidth="1"/>
    <col min="6403" max="6403" width="14.7109375" style="3" customWidth="1"/>
    <col min="6404" max="6416" width="3.28515625" style="3" customWidth="1"/>
    <col min="6417" max="6417" width="3.5703125" style="3" customWidth="1"/>
    <col min="6418" max="6420" width="3.28515625" style="3" customWidth="1"/>
    <col min="6421" max="6421" width="3.7109375" style="3" customWidth="1"/>
    <col min="6422" max="6427" width="3.28515625" style="3" customWidth="1"/>
    <col min="6428" max="6428" width="3.85546875" style="3" customWidth="1"/>
    <col min="6429" max="6429" width="3.7109375" style="3" customWidth="1"/>
    <col min="6430" max="6430" width="3.28515625" style="3" customWidth="1"/>
    <col min="6431" max="6431" width="4" style="3" customWidth="1"/>
    <col min="6432" max="6433" width="3.85546875" style="3" customWidth="1"/>
    <col min="6434" max="6435" width="4" style="3" customWidth="1"/>
    <col min="6436" max="6437" width="3.85546875" style="3" customWidth="1"/>
    <col min="6438" max="6438" width="3.7109375" style="3" customWidth="1"/>
    <col min="6439" max="6439" width="4" style="3" customWidth="1"/>
    <col min="6440" max="6440" width="3" style="3" customWidth="1"/>
    <col min="6441" max="6442" width="3.28515625" style="3" customWidth="1"/>
    <col min="6443" max="6443" width="3" style="3" customWidth="1"/>
    <col min="6444" max="6444" width="3.42578125" style="3" customWidth="1"/>
    <col min="6445" max="6445" width="3.7109375" style="3" customWidth="1"/>
    <col min="6446" max="6447" width="3.85546875" style="3" customWidth="1"/>
    <col min="6448" max="6449" width="3.42578125" style="3" customWidth="1"/>
    <col min="6450" max="6451" width="3.5703125" style="3" customWidth="1"/>
    <col min="6452" max="6452" width="3.85546875" style="3" customWidth="1"/>
    <col min="6453" max="6453" width="4" style="3" customWidth="1"/>
    <col min="6454" max="6454" width="4.140625" style="3" customWidth="1"/>
    <col min="6455" max="6455" width="4" style="3" customWidth="1"/>
    <col min="6456" max="6457" width="3.5703125" style="3" customWidth="1"/>
    <col min="6458" max="6459" width="3.42578125" style="3" customWidth="1"/>
    <col min="6460" max="6463" width="3.28515625" style="3" customWidth="1"/>
    <col min="6464" max="6465" width="3.42578125" style="3" customWidth="1"/>
    <col min="6466" max="6466" width="3.5703125" style="3" customWidth="1"/>
    <col min="6467" max="6467" width="2.85546875" style="3" customWidth="1"/>
    <col min="6468" max="6472" width="3" style="3" customWidth="1"/>
    <col min="6473" max="6478" width="3.28515625" style="3" customWidth="1"/>
    <col min="6479" max="6479" width="2.85546875" style="3" customWidth="1"/>
    <col min="6480" max="6480" width="5.140625" style="3" customWidth="1"/>
    <col min="6481" max="6481" width="5.7109375" style="3" customWidth="1"/>
    <col min="6482" max="6482" width="4.28515625" style="3" customWidth="1"/>
    <col min="6483" max="6483" width="3.5703125" style="3" customWidth="1"/>
    <col min="6484" max="6484" width="6.85546875" style="3" customWidth="1"/>
    <col min="6485" max="6485" width="9.140625" style="3"/>
    <col min="6486" max="6486" width="7.85546875" style="3" customWidth="1"/>
    <col min="6487" max="6656" width="9.140625" style="3"/>
    <col min="6657" max="6657" width="2.42578125" style="3" customWidth="1"/>
    <col min="6658" max="6658" width="3.85546875" style="3" customWidth="1"/>
    <col min="6659" max="6659" width="14.7109375" style="3" customWidth="1"/>
    <col min="6660" max="6672" width="3.28515625" style="3" customWidth="1"/>
    <col min="6673" max="6673" width="3.5703125" style="3" customWidth="1"/>
    <col min="6674" max="6676" width="3.28515625" style="3" customWidth="1"/>
    <col min="6677" max="6677" width="3.7109375" style="3" customWidth="1"/>
    <col min="6678" max="6683" width="3.28515625" style="3" customWidth="1"/>
    <col min="6684" max="6684" width="3.85546875" style="3" customWidth="1"/>
    <col min="6685" max="6685" width="3.7109375" style="3" customWidth="1"/>
    <col min="6686" max="6686" width="3.28515625" style="3" customWidth="1"/>
    <col min="6687" max="6687" width="4" style="3" customWidth="1"/>
    <col min="6688" max="6689" width="3.85546875" style="3" customWidth="1"/>
    <col min="6690" max="6691" width="4" style="3" customWidth="1"/>
    <col min="6692" max="6693" width="3.85546875" style="3" customWidth="1"/>
    <col min="6694" max="6694" width="3.7109375" style="3" customWidth="1"/>
    <col min="6695" max="6695" width="4" style="3" customWidth="1"/>
    <col min="6696" max="6696" width="3" style="3" customWidth="1"/>
    <col min="6697" max="6698" width="3.28515625" style="3" customWidth="1"/>
    <col min="6699" max="6699" width="3" style="3" customWidth="1"/>
    <col min="6700" max="6700" width="3.42578125" style="3" customWidth="1"/>
    <col min="6701" max="6701" width="3.7109375" style="3" customWidth="1"/>
    <col min="6702" max="6703" width="3.85546875" style="3" customWidth="1"/>
    <col min="6704" max="6705" width="3.42578125" style="3" customWidth="1"/>
    <col min="6706" max="6707" width="3.5703125" style="3" customWidth="1"/>
    <col min="6708" max="6708" width="3.85546875" style="3" customWidth="1"/>
    <col min="6709" max="6709" width="4" style="3" customWidth="1"/>
    <col min="6710" max="6710" width="4.140625" style="3" customWidth="1"/>
    <col min="6711" max="6711" width="4" style="3" customWidth="1"/>
    <col min="6712" max="6713" width="3.5703125" style="3" customWidth="1"/>
    <col min="6714" max="6715" width="3.42578125" style="3" customWidth="1"/>
    <col min="6716" max="6719" width="3.28515625" style="3" customWidth="1"/>
    <col min="6720" max="6721" width="3.42578125" style="3" customWidth="1"/>
    <col min="6722" max="6722" width="3.5703125" style="3" customWidth="1"/>
    <col min="6723" max="6723" width="2.85546875" style="3" customWidth="1"/>
    <col min="6724" max="6728" width="3" style="3" customWidth="1"/>
    <col min="6729" max="6734" width="3.28515625" style="3" customWidth="1"/>
    <col min="6735" max="6735" width="2.85546875" style="3" customWidth="1"/>
    <col min="6736" max="6736" width="5.140625" style="3" customWidth="1"/>
    <col min="6737" max="6737" width="5.7109375" style="3" customWidth="1"/>
    <col min="6738" max="6738" width="4.28515625" style="3" customWidth="1"/>
    <col min="6739" max="6739" width="3.5703125" style="3" customWidth="1"/>
    <col min="6740" max="6740" width="6.85546875" style="3" customWidth="1"/>
    <col min="6741" max="6741" width="9.140625" style="3"/>
    <col min="6742" max="6742" width="7.85546875" style="3" customWidth="1"/>
    <col min="6743" max="6912" width="9.140625" style="3"/>
    <col min="6913" max="6913" width="2.42578125" style="3" customWidth="1"/>
    <col min="6914" max="6914" width="3.85546875" style="3" customWidth="1"/>
    <col min="6915" max="6915" width="14.7109375" style="3" customWidth="1"/>
    <col min="6916" max="6928" width="3.28515625" style="3" customWidth="1"/>
    <col min="6929" max="6929" width="3.5703125" style="3" customWidth="1"/>
    <col min="6930" max="6932" width="3.28515625" style="3" customWidth="1"/>
    <col min="6933" max="6933" width="3.7109375" style="3" customWidth="1"/>
    <col min="6934" max="6939" width="3.28515625" style="3" customWidth="1"/>
    <col min="6940" max="6940" width="3.85546875" style="3" customWidth="1"/>
    <col min="6941" max="6941" width="3.7109375" style="3" customWidth="1"/>
    <col min="6942" max="6942" width="3.28515625" style="3" customWidth="1"/>
    <col min="6943" max="6943" width="4" style="3" customWidth="1"/>
    <col min="6944" max="6945" width="3.85546875" style="3" customWidth="1"/>
    <col min="6946" max="6947" width="4" style="3" customWidth="1"/>
    <col min="6948" max="6949" width="3.85546875" style="3" customWidth="1"/>
    <col min="6950" max="6950" width="3.7109375" style="3" customWidth="1"/>
    <col min="6951" max="6951" width="4" style="3" customWidth="1"/>
    <col min="6952" max="6952" width="3" style="3" customWidth="1"/>
    <col min="6953" max="6954" width="3.28515625" style="3" customWidth="1"/>
    <col min="6955" max="6955" width="3" style="3" customWidth="1"/>
    <col min="6956" max="6956" width="3.42578125" style="3" customWidth="1"/>
    <col min="6957" max="6957" width="3.7109375" style="3" customWidth="1"/>
    <col min="6958" max="6959" width="3.85546875" style="3" customWidth="1"/>
    <col min="6960" max="6961" width="3.42578125" style="3" customWidth="1"/>
    <col min="6962" max="6963" width="3.5703125" style="3" customWidth="1"/>
    <col min="6964" max="6964" width="3.85546875" style="3" customWidth="1"/>
    <col min="6965" max="6965" width="4" style="3" customWidth="1"/>
    <col min="6966" max="6966" width="4.140625" style="3" customWidth="1"/>
    <col min="6967" max="6967" width="4" style="3" customWidth="1"/>
    <col min="6968" max="6969" width="3.5703125" style="3" customWidth="1"/>
    <col min="6970" max="6971" width="3.42578125" style="3" customWidth="1"/>
    <col min="6972" max="6975" width="3.28515625" style="3" customWidth="1"/>
    <col min="6976" max="6977" width="3.42578125" style="3" customWidth="1"/>
    <col min="6978" max="6978" width="3.5703125" style="3" customWidth="1"/>
    <col min="6979" max="6979" width="2.85546875" style="3" customWidth="1"/>
    <col min="6980" max="6984" width="3" style="3" customWidth="1"/>
    <col min="6985" max="6990" width="3.28515625" style="3" customWidth="1"/>
    <col min="6991" max="6991" width="2.85546875" style="3" customWidth="1"/>
    <col min="6992" max="6992" width="5.140625" style="3" customWidth="1"/>
    <col min="6993" max="6993" width="5.7109375" style="3" customWidth="1"/>
    <col min="6994" max="6994" width="4.28515625" style="3" customWidth="1"/>
    <col min="6995" max="6995" width="3.5703125" style="3" customWidth="1"/>
    <col min="6996" max="6996" width="6.85546875" style="3" customWidth="1"/>
    <col min="6997" max="6997" width="9.140625" style="3"/>
    <col min="6998" max="6998" width="7.85546875" style="3" customWidth="1"/>
    <col min="6999" max="7168" width="9.140625" style="3"/>
    <col min="7169" max="7169" width="2.42578125" style="3" customWidth="1"/>
    <col min="7170" max="7170" width="3.85546875" style="3" customWidth="1"/>
    <col min="7171" max="7171" width="14.7109375" style="3" customWidth="1"/>
    <col min="7172" max="7184" width="3.28515625" style="3" customWidth="1"/>
    <col min="7185" max="7185" width="3.5703125" style="3" customWidth="1"/>
    <col min="7186" max="7188" width="3.28515625" style="3" customWidth="1"/>
    <col min="7189" max="7189" width="3.7109375" style="3" customWidth="1"/>
    <col min="7190" max="7195" width="3.28515625" style="3" customWidth="1"/>
    <col min="7196" max="7196" width="3.85546875" style="3" customWidth="1"/>
    <col min="7197" max="7197" width="3.7109375" style="3" customWidth="1"/>
    <col min="7198" max="7198" width="3.28515625" style="3" customWidth="1"/>
    <col min="7199" max="7199" width="4" style="3" customWidth="1"/>
    <col min="7200" max="7201" width="3.85546875" style="3" customWidth="1"/>
    <col min="7202" max="7203" width="4" style="3" customWidth="1"/>
    <col min="7204" max="7205" width="3.85546875" style="3" customWidth="1"/>
    <col min="7206" max="7206" width="3.7109375" style="3" customWidth="1"/>
    <col min="7207" max="7207" width="4" style="3" customWidth="1"/>
    <col min="7208" max="7208" width="3" style="3" customWidth="1"/>
    <col min="7209" max="7210" width="3.28515625" style="3" customWidth="1"/>
    <col min="7211" max="7211" width="3" style="3" customWidth="1"/>
    <col min="7212" max="7212" width="3.42578125" style="3" customWidth="1"/>
    <col min="7213" max="7213" width="3.7109375" style="3" customWidth="1"/>
    <col min="7214" max="7215" width="3.85546875" style="3" customWidth="1"/>
    <col min="7216" max="7217" width="3.42578125" style="3" customWidth="1"/>
    <col min="7218" max="7219" width="3.5703125" style="3" customWidth="1"/>
    <col min="7220" max="7220" width="3.85546875" style="3" customWidth="1"/>
    <col min="7221" max="7221" width="4" style="3" customWidth="1"/>
    <col min="7222" max="7222" width="4.140625" style="3" customWidth="1"/>
    <col min="7223" max="7223" width="4" style="3" customWidth="1"/>
    <col min="7224" max="7225" width="3.5703125" style="3" customWidth="1"/>
    <col min="7226" max="7227" width="3.42578125" style="3" customWidth="1"/>
    <col min="7228" max="7231" width="3.28515625" style="3" customWidth="1"/>
    <col min="7232" max="7233" width="3.42578125" style="3" customWidth="1"/>
    <col min="7234" max="7234" width="3.5703125" style="3" customWidth="1"/>
    <col min="7235" max="7235" width="2.85546875" style="3" customWidth="1"/>
    <col min="7236" max="7240" width="3" style="3" customWidth="1"/>
    <col min="7241" max="7246" width="3.28515625" style="3" customWidth="1"/>
    <col min="7247" max="7247" width="2.85546875" style="3" customWidth="1"/>
    <col min="7248" max="7248" width="5.140625" style="3" customWidth="1"/>
    <col min="7249" max="7249" width="5.7109375" style="3" customWidth="1"/>
    <col min="7250" max="7250" width="4.28515625" style="3" customWidth="1"/>
    <col min="7251" max="7251" width="3.5703125" style="3" customWidth="1"/>
    <col min="7252" max="7252" width="6.85546875" style="3" customWidth="1"/>
    <col min="7253" max="7253" width="9.140625" style="3"/>
    <col min="7254" max="7254" width="7.85546875" style="3" customWidth="1"/>
    <col min="7255" max="7424" width="9.140625" style="3"/>
    <col min="7425" max="7425" width="2.42578125" style="3" customWidth="1"/>
    <col min="7426" max="7426" width="3.85546875" style="3" customWidth="1"/>
    <col min="7427" max="7427" width="14.7109375" style="3" customWidth="1"/>
    <col min="7428" max="7440" width="3.28515625" style="3" customWidth="1"/>
    <col min="7441" max="7441" width="3.5703125" style="3" customWidth="1"/>
    <col min="7442" max="7444" width="3.28515625" style="3" customWidth="1"/>
    <col min="7445" max="7445" width="3.7109375" style="3" customWidth="1"/>
    <col min="7446" max="7451" width="3.28515625" style="3" customWidth="1"/>
    <col min="7452" max="7452" width="3.85546875" style="3" customWidth="1"/>
    <col min="7453" max="7453" width="3.7109375" style="3" customWidth="1"/>
    <col min="7454" max="7454" width="3.28515625" style="3" customWidth="1"/>
    <col min="7455" max="7455" width="4" style="3" customWidth="1"/>
    <col min="7456" max="7457" width="3.85546875" style="3" customWidth="1"/>
    <col min="7458" max="7459" width="4" style="3" customWidth="1"/>
    <col min="7460" max="7461" width="3.85546875" style="3" customWidth="1"/>
    <col min="7462" max="7462" width="3.7109375" style="3" customWidth="1"/>
    <col min="7463" max="7463" width="4" style="3" customWidth="1"/>
    <col min="7464" max="7464" width="3" style="3" customWidth="1"/>
    <col min="7465" max="7466" width="3.28515625" style="3" customWidth="1"/>
    <col min="7467" max="7467" width="3" style="3" customWidth="1"/>
    <col min="7468" max="7468" width="3.42578125" style="3" customWidth="1"/>
    <col min="7469" max="7469" width="3.7109375" style="3" customWidth="1"/>
    <col min="7470" max="7471" width="3.85546875" style="3" customWidth="1"/>
    <col min="7472" max="7473" width="3.42578125" style="3" customWidth="1"/>
    <col min="7474" max="7475" width="3.5703125" style="3" customWidth="1"/>
    <col min="7476" max="7476" width="3.85546875" style="3" customWidth="1"/>
    <col min="7477" max="7477" width="4" style="3" customWidth="1"/>
    <col min="7478" max="7478" width="4.140625" style="3" customWidth="1"/>
    <col min="7479" max="7479" width="4" style="3" customWidth="1"/>
    <col min="7480" max="7481" width="3.5703125" style="3" customWidth="1"/>
    <col min="7482" max="7483" width="3.42578125" style="3" customWidth="1"/>
    <col min="7484" max="7487" width="3.28515625" style="3" customWidth="1"/>
    <col min="7488" max="7489" width="3.42578125" style="3" customWidth="1"/>
    <col min="7490" max="7490" width="3.5703125" style="3" customWidth="1"/>
    <col min="7491" max="7491" width="2.85546875" style="3" customWidth="1"/>
    <col min="7492" max="7496" width="3" style="3" customWidth="1"/>
    <col min="7497" max="7502" width="3.28515625" style="3" customWidth="1"/>
    <col min="7503" max="7503" width="2.85546875" style="3" customWidth="1"/>
    <col min="7504" max="7504" width="5.140625" style="3" customWidth="1"/>
    <col min="7505" max="7505" width="5.7109375" style="3" customWidth="1"/>
    <col min="7506" max="7506" width="4.28515625" style="3" customWidth="1"/>
    <col min="7507" max="7507" width="3.5703125" style="3" customWidth="1"/>
    <col min="7508" max="7508" width="6.85546875" style="3" customWidth="1"/>
    <col min="7509" max="7509" width="9.140625" style="3"/>
    <col min="7510" max="7510" width="7.85546875" style="3" customWidth="1"/>
    <col min="7511" max="7680" width="9.140625" style="3"/>
    <col min="7681" max="7681" width="2.42578125" style="3" customWidth="1"/>
    <col min="7682" max="7682" width="3.85546875" style="3" customWidth="1"/>
    <col min="7683" max="7683" width="14.7109375" style="3" customWidth="1"/>
    <col min="7684" max="7696" width="3.28515625" style="3" customWidth="1"/>
    <col min="7697" max="7697" width="3.5703125" style="3" customWidth="1"/>
    <col min="7698" max="7700" width="3.28515625" style="3" customWidth="1"/>
    <col min="7701" max="7701" width="3.7109375" style="3" customWidth="1"/>
    <col min="7702" max="7707" width="3.28515625" style="3" customWidth="1"/>
    <col min="7708" max="7708" width="3.85546875" style="3" customWidth="1"/>
    <col min="7709" max="7709" width="3.7109375" style="3" customWidth="1"/>
    <col min="7710" max="7710" width="3.28515625" style="3" customWidth="1"/>
    <col min="7711" max="7711" width="4" style="3" customWidth="1"/>
    <col min="7712" max="7713" width="3.85546875" style="3" customWidth="1"/>
    <col min="7714" max="7715" width="4" style="3" customWidth="1"/>
    <col min="7716" max="7717" width="3.85546875" style="3" customWidth="1"/>
    <col min="7718" max="7718" width="3.7109375" style="3" customWidth="1"/>
    <col min="7719" max="7719" width="4" style="3" customWidth="1"/>
    <col min="7720" max="7720" width="3" style="3" customWidth="1"/>
    <col min="7721" max="7722" width="3.28515625" style="3" customWidth="1"/>
    <col min="7723" max="7723" width="3" style="3" customWidth="1"/>
    <col min="7724" max="7724" width="3.42578125" style="3" customWidth="1"/>
    <col min="7725" max="7725" width="3.7109375" style="3" customWidth="1"/>
    <col min="7726" max="7727" width="3.85546875" style="3" customWidth="1"/>
    <col min="7728" max="7729" width="3.42578125" style="3" customWidth="1"/>
    <col min="7730" max="7731" width="3.5703125" style="3" customWidth="1"/>
    <col min="7732" max="7732" width="3.85546875" style="3" customWidth="1"/>
    <col min="7733" max="7733" width="4" style="3" customWidth="1"/>
    <col min="7734" max="7734" width="4.140625" style="3" customWidth="1"/>
    <col min="7735" max="7735" width="4" style="3" customWidth="1"/>
    <col min="7736" max="7737" width="3.5703125" style="3" customWidth="1"/>
    <col min="7738" max="7739" width="3.42578125" style="3" customWidth="1"/>
    <col min="7740" max="7743" width="3.28515625" style="3" customWidth="1"/>
    <col min="7744" max="7745" width="3.42578125" style="3" customWidth="1"/>
    <col min="7746" max="7746" width="3.5703125" style="3" customWidth="1"/>
    <col min="7747" max="7747" width="2.85546875" style="3" customWidth="1"/>
    <col min="7748" max="7752" width="3" style="3" customWidth="1"/>
    <col min="7753" max="7758" width="3.28515625" style="3" customWidth="1"/>
    <col min="7759" max="7759" width="2.85546875" style="3" customWidth="1"/>
    <col min="7760" max="7760" width="5.140625" style="3" customWidth="1"/>
    <col min="7761" max="7761" width="5.7109375" style="3" customWidth="1"/>
    <col min="7762" max="7762" width="4.28515625" style="3" customWidth="1"/>
    <col min="7763" max="7763" width="3.5703125" style="3" customWidth="1"/>
    <col min="7764" max="7764" width="6.85546875" style="3" customWidth="1"/>
    <col min="7765" max="7765" width="9.140625" style="3"/>
    <col min="7766" max="7766" width="7.85546875" style="3" customWidth="1"/>
    <col min="7767" max="7936" width="9.140625" style="3"/>
    <col min="7937" max="7937" width="2.42578125" style="3" customWidth="1"/>
    <col min="7938" max="7938" width="3.85546875" style="3" customWidth="1"/>
    <col min="7939" max="7939" width="14.7109375" style="3" customWidth="1"/>
    <col min="7940" max="7952" width="3.28515625" style="3" customWidth="1"/>
    <col min="7953" max="7953" width="3.5703125" style="3" customWidth="1"/>
    <col min="7954" max="7956" width="3.28515625" style="3" customWidth="1"/>
    <col min="7957" max="7957" width="3.7109375" style="3" customWidth="1"/>
    <col min="7958" max="7963" width="3.28515625" style="3" customWidth="1"/>
    <col min="7964" max="7964" width="3.85546875" style="3" customWidth="1"/>
    <col min="7965" max="7965" width="3.7109375" style="3" customWidth="1"/>
    <col min="7966" max="7966" width="3.28515625" style="3" customWidth="1"/>
    <col min="7967" max="7967" width="4" style="3" customWidth="1"/>
    <col min="7968" max="7969" width="3.85546875" style="3" customWidth="1"/>
    <col min="7970" max="7971" width="4" style="3" customWidth="1"/>
    <col min="7972" max="7973" width="3.85546875" style="3" customWidth="1"/>
    <col min="7974" max="7974" width="3.7109375" style="3" customWidth="1"/>
    <col min="7975" max="7975" width="4" style="3" customWidth="1"/>
    <col min="7976" max="7976" width="3" style="3" customWidth="1"/>
    <col min="7977" max="7978" width="3.28515625" style="3" customWidth="1"/>
    <col min="7979" max="7979" width="3" style="3" customWidth="1"/>
    <col min="7980" max="7980" width="3.42578125" style="3" customWidth="1"/>
    <col min="7981" max="7981" width="3.7109375" style="3" customWidth="1"/>
    <col min="7982" max="7983" width="3.85546875" style="3" customWidth="1"/>
    <col min="7984" max="7985" width="3.42578125" style="3" customWidth="1"/>
    <col min="7986" max="7987" width="3.5703125" style="3" customWidth="1"/>
    <col min="7988" max="7988" width="3.85546875" style="3" customWidth="1"/>
    <col min="7989" max="7989" width="4" style="3" customWidth="1"/>
    <col min="7990" max="7990" width="4.140625" style="3" customWidth="1"/>
    <col min="7991" max="7991" width="4" style="3" customWidth="1"/>
    <col min="7992" max="7993" width="3.5703125" style="3" customWidth="1"/>
    <col min="7994" max="7995" width="3.42578125" style="3" customWidth="1"/>
    <col min="7996" max="7999" width="3.28515625" style="3" customWidth="1"/>
    <col min="8000" max="8001" width="3.42578125" style="3" customWidth="1"/>
    <col min="8002" max="8002" width="3.5703125" style="3" customWidth="1"/>
    <col min="8003" max="8003" width="2.85546875" style="3" customWidth="1"/>
    <col min="8004" max="8008" width="3" style="3" customWidth="1"/>
    <col min="8009" max="8014" width="3.28515625" style="3" customWidth="1"/>
    <col min="8015" max="8015" width="2.85546875" style="3" customWidth="1"/>
    <col min="8016" max="8016" width="5.140625" style="3" customWidth="1"/>
    <col min="8017" max="8017" width="5.7109375" style="3" customWidth="1"/>
    <col min="8018" max="8018" width="4.28515625" style="3" customWidth="1"/>
    <col min="8019" max="8019" width="3.5703125" style="3" customWidth="1"/>
    <col min="8020" max="8020" width="6.85546875" style="3" customWidth="1"/>
    <col min="8021" max="8021" width="9.140625" style="3"/>
    <col min="8022" max="8022" width="7.85546875" style="3" customWidth="1"/>
    <col min="8023" max="8192" width="9.140625" style="3"/>
    <col min="8193" max="8193" width="2.42578125" style="3" customWidth="1"/>
    <col min="8194" max="8194" width="3.85546875" style="3" customWidth="1"/>
    <col min="8195" max="8195" width="14.7109375" style="3" customWidth="1"/>
    <col min="8196" max="8208" width="3.28515625" style="3" customWidth="1"/>
    <col min="8209" max="8209" width="3.5703125" style="3" customWidth="1"/>
    <col min="8210" max="8212" width="3.28515625" style="3" customWidth="1"/>
    <col min="8213" max="8213" width="3.7109375" style="3" customWidth="1"/>
    <col min="8214" max="8219" width="3.28515625" style="3" customWidth="1"/>
    <col min="8220" max="8220" width="3.85546875" style="3" customWidth="1"/>
    <col min="8221" max="8221" width="3.7109375" style="3" customWidth="1"/>
    <col min="8222" max="8222" width="3.28515625" style="3" customWidth="1"/>
    <col min="8223" max="8223" width="4" style="3" customWidth="1"/>
    <col min="8224" max="8225" width="3.85546875" style="3" customWidth="1"/>
    <col min="8226" max="8227" width="4" style="3" customWidth="1"/>
    <col min="8228" max="8229" width="3.85546875" style="3" customWidth="1"/>
    <col min="8230" max="8230" width="3.7109375" style="3" customWidth="1"/>
    <col min="8231" max="8231" width="4" style="3" customWidth="1"/>
    <col min="8232" max="8232" width="3" style="3" customWidth="1"/>
    <col min="8233" max="8234" width="3.28515625" style="3" customWidth="1"/>
    <col min="8235" max="8235" width="3" style="3" customWidth="1"/>
    <col min="8236" max="8236" width="3.42578125" style="3" customWidth="1"/>
    <col min="8237" max="8237" width="3.7109375" style="3" customWidth="1"/>
    <col min="8238" max="8239" width="3.85546875" style="3" customWidth="1"/>
    <col min="8240" max="8241" width="3.42578125" style="3" customWidth="1"/>
    <col min="8242" max="8243" width="3.5703125" style="3" customWidth="1"/>
    <col min="8244" max="8244" width="3.85546875" style="3" customWidth="1"/>
    <col min="8245" max="8245" width="4" style="3" customWidth="1"/>
    <col min="8246" max="8246" width="4.140625" style="3" customWidth="1"/>
    <col min="8247" max="8247" width="4" style="3" customWidth="1"/>
    <col min="8248" max="8249" width="3.5703125" style="3" customWidth="1"/>
    <col min="8250" max="8251" width="3.42578125" style="3" customWidth="1"/>
    <col min="8252" max="8255" width="3.28515625" style="3" customWidth="1"/>
    <col min="8256" max="8257" width="3.42578125" style="3" customWidth="1"/>
    <col min="8258" max="8258" width="3.5703125" style="3" customWidth="1"/>
    <col min="8259" max="8259" width="2.85546875" style="3" customWidth="1"/>
    <col min="8260" max="8264" width="3" style="3" customWidth="1"/>
    <col min="8265" max="8270" width="3.28515625" style="3" customWidth="1"/>
    <col min="8271" max="8271" width="2.85546875" style="3" customWidth="1"/>
    <col min="8272" max="8272" width="5.140625" style="3" customWidth="1"/>
    <col min="8273" max="8273" width="5.7109375" style="3" customWidth="1"/>
    <col min="8274" max="8274" width="4.28515625" style="3" customWidth="1"/>
    <col min="8275" max="8275" width="3.5703125" style="3" customWidth="1"/>
    <col min="8276" max="8276" width="6.85546875" style="3" customWidth="1"/>
    <col min="8277" max="8277" width="9.140625" style="3"/>
    <col min="8278" max="8278" width="7.85546875" style="3" customWidth="1"/>
    <col min="8279" max="8448" width="9.140625" style="3"/>
    <col min="8449" max="8449" width="2.42578125" style="3" customWidth="1"/>
    <col min="8450" max="8450" width="3.85546875" style="3" customWidth="1"/>
    <col min="8451" max="8451" width="14.7109375" style="3" customWidth="1"/>
    <col min="8452" max="8464" width="3.28515625" style="3" customWidth="1"/>
    <col min="8465" max="8465" width="3.5703125" style="3" customWidth="1"/>
    <col min="8466" max="8468" width="3.28515625" style="3" customWidth="1"/>
    <col min="8469" max="8469" width="3.7109375" style="3" customWidth="1"/>
    <col min="8470" max="8475" width="3.28515625" style="3" customWidth="1"/>
    <col min="8476" max="8476" width="3.85546875" style="3" customWidth="1"/>
    <col min="8477" max="8477" width="3.7109375" style="3" customWidth="1"/>
    <col min="8478" max="8478" width="3.28515625" style="3" customWidth="1"/>
    <col min="8479" max="8479" width="4" style="3" customWidth="1"/>
    <col min="8480" max="8481" width="3.85546875" style="3" customWidth="1"/>
    <col min="8482" max="8483" width="4" style="3" customWidth="1"/>
    <col min="8484" max="8485" width="3.85546875" style="3" customWidth="1"/>
    <col min="8486" max="8486" width="3.7109375" style="3" customWidth="1"/>
    <col min="8487" max="8487" width="4" style="3" customWidth="1"/>
    <col min="8488" max="8488" width="3" style="3" customWidth="1"/>
    <col min="8489" max="8490" width="3.28515625" style="3" customWidth="1"/>
    <col min="8491" max="8491" width="3" style="3" customWidth="1"/>
    <col min="8492" max="8492" width="3.42578125" style="3" customWidth="1"/>
    <col min="8493" max="8493" width="3.7109375" style="3" customWidth="1"/>
    <col min="8494" max="8495" width="3.85546875" style="3" customWidth="1"/>
    <col min="8496" max="8497" width="3.42578125" style="3" customWidth="1"/>
    <col min="8498" max="8499" width="3.5703125" style="3" customWidth="1"/>
    <col min="8500" max="8500" width="3.85546875" style="3" customWidth="1"/>
    <col min="8501" max="8501" width="4" style="3" customWidth="1"/>
    <col min="8502" max="8502" width="4.140625" style="3" customWidth="1"/>
    <col min="8503" max="8503" width="4" style="3" customWidth="1"/>
    <col min="8504" max="8505" width="3.5703125" style="3" customWidth="1"/>
    <col min="8506" max="8507" width="3.42578125" style="3" customWidth="1"/>
    <col min="8508" max="8511" width="3.28515625" style="3" customWidth="1"/>
    <col min="8512" max="8513" width="3.42578125" style="3" customWidth="1"/>
    <col min="8514" max="8514" width="3.5703125" style="3" customWidth="1"/>
    <col min="8515" max="8515" width="2.85546875" style="3" customWidth="1"/>
    <col min="8516" max="8520" width="3" style="3" customWidth="1"/>
    <col min="8521" max="8526" width="3.28515625" style="3" customWidth="1"/>
    <col min="8527" max="8527" width="2.85546875" style="3" customWidth="1"/>
    <col min="8528" max="8528" width="5.140625" style="3" customWidth="1"/>
    <col min="8529" max="8529" width="5.7109375" style="3" customWidth="1"/>
    <col min="8530" max="8530" width="4.28515625" style="3" customWidth="1"/>
    <col min="8531" max="8531" width="3.5703125" style="3" customWidth="1"/>
    <col min="8532" max="8532" width="6.85546875" style="3" customWidth="1"/>
    <col min="8533" max="8533" width="9.140625" style="3"/>
    <col min="8534" max="8534" width="7.85546875" style="3" customWidth="1"/>
    <col min="8535" max="8704" width="9.140625" style="3"/>
    <col min="8705" max="8705" width="2.42578125" style="3" customWidth="1"/>
    <col min="8706" max="8706" width="3.85546875" style="3" customWidth="1"/>
    <col min="8707" max="8707" width="14.7109375" style="3" customWidth="1"/>
    <col min="8708" max="8720" width="3.28515625" style="3" customWidth="1"/>
    <col min="8721" max="8721" width="3.5703125" style="3" customWidth="1"/>
    <col min="8722" max="8724" width="3.28515625" style="3" customWidth="1"/>
    <col min="8725" max="8725" width="3.7109375" style="3" customWidth="1"/>
    <col min="8726" max="8731" width="3.28515625" style="3" customWidth="1"/>
    <col min="8732" max="8732" width="3.85546875" style="3" customWidth="1"/>
    <col min="8733" max="8733" width="3.7109375" style="3" customWidth="1"/>
    <col min="8734" max="8734" width="3.28515625" style="3" customWidth="1"/>
    <col min="8735" max="8735" width="4" style="3" customWidth="1"/>
    <col min="8736" max="8737" width="3.85546875" style="3" customWidth="1"/>
    <col min="8738" max="8739" width="4" style="3" customWidth="1"/>
    <col min="8740" max="8741" width="3.85546875" style="3" customWidth="1"/>
    <col min="8742" max="8742" width="3.7109375" style="3" customWidth="1"/>
    <col min="8743" max="8743" width="4" style="3" customWidth="1"/>
    <col min="8744" max="8744" width="3" style="3" customWidth="1"/>
    <col min="8745" max="8746" width="3.28515625" style="3" customWidth="1"/>
    <col min="8747" max="8747" width="3" style="3" customWidth="1"/>
    <col min="8748" max="8748" width="3.42578125" style="3" customWidth="1"/>
    <col min="8749" max="8749" width="3.7109375" style="3" customWidth="1"/>
    <col min="8750" max="8751" width="3.85546875" style="3" customWidth="1"/>
    <col min="8752" max="8753" width="3.42578125" style="3" customWidth="1"/>
    <col min="8754" max="8755" width="3.5703125" style="3" customWidth="1"/>
    <col min="8756" max="8756" width="3.85546875" style="3" customWidth="1"/>
    <col min="8757" max="8757" width="4" style="3" customWidth="1"/>
    <col min="8758" max="8758" width="4.140625" style="3" customWidth="1"/>
    <col min="8759" max="8759" width="4" style="3" customWidth="1"/>
    <col min="8760" max="8761" width="3.5703125" style="3" customWidth="1"/>
    <col min="8762" max="8763" width="3.42578125" style="3" customWidth="1"/>
    <col min="8764" max="8767" width="3.28515625" style="3" customWidth="1"/>
    <col min="8768" max="8769" width="3.42578125" style="3" customWidth="1"/>
    <col min="8770" max="8770" width="3.5703125" style="3" customWidth="1"/>
    <col min="8771" max="8771" width="2.85546875" style="3" customWidth="1"/>
    <col min="8772" max="8776" width="3" style="3" customWidth="1"/>
    <col min="8777" max="8782" width="3.28515625" style="3" customWidth="1"/>
    <col min="8783" max="8783" width="2.85546875" style="3" customWidth="1"/>
    <col min="8784" max="8784" width="5.140625" style="3" customWidth="1"/>
    <col min="8785" max="8785" width="5.7109375" style="3" customWidth="1"/>
    <col min="8786" max="8786" width="4.28515625" style="3" customWidth="1"/>
    <col min="8787" max="8787" width="3.5703125" style="3" customWidth="1"/>
    <col min="8788" max="8788" width="6.85546875" style="3" customWidth="1"/>
    <col min="8789" max="8789" width="9.140625" style="3"/>
    <col min="8790" max="8790" width="7.85546875" style="3" customWidth="1"/>
    <col min="8791" max="8960" width="9.140625" style="3"/>
    <col min="8961" max="8961" width="2.42578125" style="3" customWidth="1"/>
    <col min="8962" max="8962" width="3.85546875" style="3" customWidth="1"/>
    <col min="8963" max="8963" width="14.7109375" style="3" customWidth="1"/>
    <col min="8964" max="8976" width="3.28515625" style="3" customWidth="1"/>
    <col min="8977" max="8977" width="3.5703125" style="3" customWidth="1"/>
    <col min="8978" max="8980" width="3.28515625" style="3" customWidth="1"/>
    <col min="8981" max="8981" width="3.7109375" style="3" customWidth="1"/>
    <col min="8982" max="8987" width="3.28515625" style="3" customWidth="1"/>
    <col min="8988" max="8988" width="3.85546875" style="3" customWidth="1"/>
    <col min="8989" max="8989" width="3.7109375" style="3" customWidth="1"/>
    <col min="8990" max="8990" width="3.28515625" style="3" customWidth="1"/>
    <col min="8991" max="8991" width="4" style="3" customWidth="1"/>
    <col min="8992" max="8993" width="3.85546875" style="3" customWidth="1"/>
    <col min="8994" max="8995" width="4" style="3" customWidth="1"/>
    <col min="8996" max="8997" width="3.85546875" style="3" customWidth="1"/>
    <col min="8998" max="8998" width="3.7109375" style="3" customWidth="1"/>
    <col min="8999" max="8999" width="4" style="3" customWidth="1"/>
    <col min="9000" max="9000" width="3" style="3" customWidth="1"/>
    <col min="9001" max="9002" width="3.28515625" style="3" customWidth="1"/>
    <col min="9003" max="9003" width="3" style="3" customWidth="1"/>
    <col min="9004" max="9004" width="3.42578125" style="3" customWidth="1"/>
    <col min="9005" max="9005" width="3.7109375" style="3" customWidth="1"/>
    <col min="9006" max="9007" width="3.85546875" style="3" customWidth="1"/>
    <col min="9008" max="9009" width="3.42578125" style="3" customWidth="1"/>
    <col min="9010" max="9011" width="3.5703125" style="3" customWidth="1"/>
    <col min="9012" max="9012" width="3.85546875" style="3" customWidth="1"/>
    <col min="9013" max="9013" width="4" style="3" customWidth="1"/>
    <col min="9014" max="9014" width="4.140625" style="3" customWidth="1"/>
    <col min="9015" max="9015" width="4" style="3" customWidth="1"/>
    <col min="9016" max="9017" width="3.5703125" style="3" customWidth="1"/>
    <col min="9018" max="9019" width="3.42578125" style="3" customWidth="1"/>
    <col min="9020" max="9023" width="3.28515625" style="3" customWidth="1"/>
    <col min="9024" max="9025" width="3.42578125" style="3" customWidth="1"/>
    <col min="9026" max="9026" width="3.5703125" style="3" customWidth="1"/>
    <col min="9027" max="9027" width="2.85546875" style="3" customWidth="1"/>
    <col min="9028" max="9032" width="3" style="3" customWidth="1"/>
    <col min="9033" max="9038" width="3.28515625" style="3" customWidth="1"/>
    <col min="9039" max="9039" width="2.85546875" style="3" customWidth="1"/>
    <col min="9040" max="9040" width="5.140625" style="3" customWidth="1"/>
    <col min="9041" max="9041" width="5.7109375" style="3" customWidth="1"/>
    <col min="9042" max="9042" width="4.28515625" style="3" customWidth="1"/>
    <col min="9043" max="9043" width="3.5703125" style="3" customWidth="1"/>
    <col min="9044" max="9044" width="6.85546875" style="3" customWidth="1"/>
    <col min="9045" max="9045" width="9.140625" style="3"/>
    <col min="9046" max="9046" width="7.85546875" style="3" customWidth="1"/>
    <col min="9047" max="9216" width="9.140625" style="3"/>
    <col min="9217" max="9217" width="2.42578125" style="3" customWidth="1"/>
    <col min="9218" max="9218" width="3.85546875" style="3" customWidth="1"/>
    <col min="9219" max="9219" width="14.7109375" style="3" customWidth="1"/>
    <col min="9220" max="9232" width="3.28515625" style="3" customWidth="1"/>
    <col min="9233" max="9233" width="3.5703125" style="3" customWidth="1"/>
    <col min="9234" max="9236" width="3.28515625" style="3" customWidth="1"/>
    <col min="9237" max="9237" width="3.7109375" style="3" customWidth="1"/>
    <col min="9238" max="9243" width="3.28515625" style="3" customWidth="1"/>
    <col min="9244" max="9244" width="3.85546875" style="3" customWidth="1"/>
    <col min="9245" max="9245" width="3.7109375" style="3" customWidth="1"/>
    <col min="9246" max="9246" width="3.28515625" style="3" customWidth="1"/>
    <col min="9247" max="9247" width="4" style="3" customWidth="1"/>
    <col min="9248" max="9249" width="3.85546875" style="3" customWidth="1"/>
    <col min="9250" max="9251" width="4" style="3" customWidth="1"/>
    <col min="9252" max="9253" width="3.85546875" style="3" customWidth="1"/>
    <col min="9254" max="9254" width="3.7109375" style="3" customWidth="1"/>
    <col min="9255" max="9255" width="4" style="3" customWidth="1"/>
    <col min="9256" max="9256" width="3" style="3" customWidth="1"/>
    <col min="9257" max="9258" width="3.28515625" style="3" customWidth="1"/>
    <col min="9259" max="9259" width="3" style="3" customWidth="1"/>
    <col min="9260" max="9260" width="3.42578125" style="3" customWidth="1"/>
    <col min="9261" max="9261" width="3.7109375" style="3" customWidth="1"/>
    <col min="9262" max="9263" width="3.85546875" style="3" customWidth="1"/>
    <col min="9264" max="9265" width="3.42578125" style="3" customWidth="1"/>
    <col min="9266" max="9267" width="3.5703125" style="3" customWidth="1"/>
    <col min="9268" max="9268" width="3.85546875" style="3" customWidth="1"/>
    <col min="9269" max="9269" width="4" style="3" customWidth="1"/>
    <col min="9270" max="9270" width="4.140625" style="3" customWidth="1"/>
    <col min="9271" max="9271" width="4" style="3" customWidth="1"/>
    <col min="9272" max="9273" width="3.5703125" style="3" customWidth="1"/>
    <col min="9274" max="9275" width="3.42578125" style="3" customWidth="1"/>
    <col min="9276" max="9279" width="3.28515625" style="3" customWidth="1"/>
    <col min="9280" max="9281" width="3.42578125" style="3" customWidth="1"/>
    <col min="9282" max="9282" width="3.5703125" style="3" customWidth="1"/>
    <col min="9283" max="9283" width="2.85546875" style="3" customWidth="1"/>
    <col min="9284" max="9288" width="3" style="3" customWidth="1"/>
    <col min="9289" max="9294" width="3.28515625" style="3" customWidth="1"/>
    <col min="9295" max="9295" width="2.85546875" style="3" customWidth="1"/>
    <col min="9296" max="9296" width="5.140625" style="3" customWidth="1"/>
    <col min="9297" max="9297" width="5.7109375" style="3" customWidth="1"/>
    <col min="9298" max="9298" width="4.28515625" style="3" customWidth="1"/>
    <col min="9299" max="9299" width="3.5703125" style="3" customWidth="1"/>
    <col min="9300" max="9300" width="6.85546875" style="3" customWidth="1"/>
    <col min="9301" max="9301" width="9.140625" style="3"/>
    <col min="9302" max="9302" width="7.85546875" style="3" customWidth="1"/>
    <col min="9303" max="9472" width="9.140625" style="3"/>
    <col min="9473" max="9473" width="2.42578125" style="3" customWidth="1"/>
    <col min="9474" max="9474" width="3.85546875" style="3" customWidth="1"/>
    <col min="9475" max="9475" width="14.7109375" style="3" customWidth="1"/>
    <col min="9476" max="9488" width="3.28515625" style="3" customWidth="1"/>
    <col min="9489" max="9489" width="3.5703125" style="3" customWidth="1"/>
    <col min="9490" max="9492" width="3.28515625" style="3" customWidth="1"/>
    <col min="9493" max="9493" width="3.7109375" style="3" customWidth="1"/>
    <col min="9494" max="9499" width="3.28515625" style="3" customWidth="1"/>
    <col min="9500" max="9500" width="3.85546875" style="3" customWidth="1"/>
    <col min="9501" max="9501" width="3.7109375" style="3" customWidth="1"/>
    <col min="9502" max="9502" width="3.28515625" style="3" customWidth="1"/>
    <col min="9503" max="9503" width="4" style="3" customWidth="1"/>
    <col min="9504" max="9505" width="3.85546875" style="3" customWidth="1"/>
    <col min="9506" max="9507" width="4" style="3" customWidth="1"/>
    <col min="9508" max="9509" width="3.85546875" style="3" customWidth="1"/>
    <col min="9510" max="9510" width="3.7109375" style="3" customWidth="1"/>
    <col min="9511" max="9511" width="4" style="3" customWidth="1"/>
    <col min="9512" max="9512" width="3" style="3" customWidth="1"/>
    <col min="9513" max="9514" width="3.28515625" style="3" customWidth="1"/>
    <col min="9515" max="9515" width="3" style="3" customWidth="1"/>
    <col min="9516" max="9516" width="3.42578125" style="3" customWidth="1"/>
    <col min="9517" max="9517" width="3.7109375" style="3" customWidth="1"/>
    <col min="9518" max="9519" width="3.85546875" style="3" customWidth="1"/>
    <col min="9520" max="9521" width="3.42578125" style="3" customWidth="1"/>
    <col min="9522" max="9523" width="3.5703125" style="3" customWidth="1"/>
    <col min="9524" max="9524" width="3.85546875" style="3" customWidth="1"/>
    <col min="9525" max="9525" width="4" style="3" customWidth="1"/>
    <col min="9526" max="9526" width="4.140625" style="3" customWidth="1"/>
    <col min="9527" max="9527" width="4" style="3" customWidth="1"/>
    <col min="9528" max="9529" width="3.5703125" style="3" customWidth="1"/>
    <col min="9530" max="9531" width="3.42578125" style="3" customWidth="1"/>
    <col min="9532" max="9535" width="3.28515625" style="3" customWidth="1"/>
    <col min="9536" max="9537" width="3.42578125" style="3" customWidth="1"/>
    <col min="9538" max="9538" width="3.5703125" style="3" customWidth="1"/>
    <col min="9539" max="9539" width="2.85546875" style="3" customWidth="1"/>
    <col min="9540" max="9544" width="3" style="3" customWidth="1"/>
    <col min="9545" max="9550" width="3.28515625" style="3" customWidth="1"/>
    <col min="9551" max="9551" width="2.85546875" style="3" customWidth="1"/>
    <col min="9552" max="9552" width="5.140625" style="3" customWidth="1"/>
    <col min="9553" max="9553" width="5.7109375" style="3" customWidth="1"/>
    <col min="9554" max="9554" width="4.28515625" style="3" customWidth="1"/>
    <col min="9555" max="9555" width="3.5703125" style="3" customWidth="1"/>
    <col min="9556" max="9556" width="6.85546875" style="3" customWidth="1"/>
    <col min="9557" max="9557" width="9.140625" style="3"/>
    <col min="9558" max="9558" width="7.85546875" style="3" customWidth="1"/>
    <col min="9559" max="9728" width="9.140625" style="3"/>
    <col min="9729" max="9729" width="2.42578125" style="3" customWidth="1"/>
    <col min="9730" max="9730" width="3.85546875" style="3" customWidth="1"/>
    <col min="9731" max="9731" width="14.7109375" style="3" customWidth="1"/>
    <col min="9732" max="9744" width="3.28515625" style="3" customWidth="1"/>
    <col min="9745" max="9745" width="3.5703125" style="3" customWidth="1"/>
    <col min="9746" max="9748" width="3.28515625" style="3" customWidth="1"/>
    <col min="9749" max="9749" width="3.7109375" style="3" customWidth="1"/>
    <col min="9750" max="9755" width="3.28515625" style="3" customWidth="1"/>
    <col min="9756" max="9756" width="3.85546875" style="3" customWidth="1"/>
    <col min="9757" max="9757" width="3.7109375" style="3" customWidth="1"/>
    <col min="9758" max="9758" width="3.28515625" style="3" customWidth="1"/>
    <col min="9759" max="9759" width="4" style="3" customWidth="1"/>
    <col min="9760" max="9761" width="3.85546875" style="3" customWidth="1"/>
    <col min="9762" max="9763" width="4" style="3" customWidth="1"/>
    <col min="9764" max="9765" width="3.85546875" style="3" customWidth="1"/>
    <col min="9766" max="9766" width="3.7109375" style="3" customWidth="1"/>
    <col min="9767" max="9767" width="4" style="3" customWidth="1"/>
    <col min="9768" max="9768" width="3" style="3" customWidth="1"/>
    <col min="9769" max="9770" width="3.28515625" style="3" customWidth="1"/>
    <col min="9771" max="9771" width="3" style="3" customWidth="1"/>
    <col min="9772" max="9772" width="3.42578125" style="3" customWidth="1"/>
    <col min="9773" max="9773" width="3.7109375" style="3" customWidth="1"/>
    <col min="9774" max="9775" width="3.85546875" style="3" customWidth="1"/>
    <col min="9776" max="9777" width="3.42578125" style="3" customWidth="1"/>
    <col min="9778" max="9779" width="3.5703125" style="3" customWidth="1"/>
    <col min="9780" max="9780" width="3.85546875" style="3" customWidth="1"/>
    <col min="9781" max="9781" width="4" style="3" customWidth="1"/>
    <col min="9782" max="9782" width="4.140625" style="3" customWidth="1"/>
    <col min="9783" max="9783" width="4" style="3" customWidth="1"/>
    <col min="9784" max="9785" width="3.5703125" style="3" customWidth="1"/>
    <col min="9786" max="9787" width="3.42578125" style="3" customWidth="1"/>
    <col min="9788" max="9791" width="3.28515625" style="3" customWidth="1"/>
    <col min="9792" max="9793" width="3.42578125" style="3" customWidth="1"/>
    <col min="9794" max="9794" width="3.5703125" style="3" customWidth="1"/>
    <col min="9795" max="9795" width="2.85546875" style="3" customWidth="1"/>
    <col min="9796" max="9800" width="3" style="3" customWidth="1"/>
    <col min="9801" max="9806" width="3.28515625" style="3" customWidth="1"/>
    <col min="9807" max="9807" width="2.85546875" style="3" customWidth="1"/>
    <col min="9808" max="9808" width="5.140625" style="3" customWidth="1"/>
    <col min="9809" max="9809" width="5.7109375" style="3" customWidth="1"/>
    <col min="9810" max="9810" width="4.28515625" style="3" customWidth="1"/>
    <col min="9811" max="9811" width="3.5703125" style="3" customWidth="1"/>
    <col min="9812" max="9812" width="6.85546875" style="3" customWidth="1"/>
    <col min="9813" max="9813" width="9.140625" style="3"/>
    <col min="9814" max="9814" width="7.85546875" style="3" customWidth="1"/>
    <col min="9815" max="9984" width="9.140625" style="3"/>
    <col min="9985" max="9985" width="2.42578125" style="3" customWidth="1"/>
    <col min="9986" max="9986" width="3.85546875" style="3" customWidth="1"/>
    <col min="9987" max="9987" width="14.7109375" style="3" customWidth="1"/>
    <col min="9988" max="10000" width="3.28515625" style="3" customWidth="1"/>
    <col min="10001" max="10001" width="3.5703125" style="3" customWidth="1"/>
    <col min="10002" max="10004" width="3.28515625" style="3" customWidth="1"/>
    <col min="10005" max="10005" width="3.7109375" style="3" customWidth="1"/>
    <col min="10006" max="10011" width="3.28515625" style="3" customWidth="1"/>
    <col min="10012" max="10012" width="3.85546875" style="3" customWidth="1"/>
    <col min="10013" max="10013" width="3.7109375" style="3" customWidth="1"/>
    <col min="10014" max="10014" width="3.28515625" style="3" customWidth="1"/>
    <col min="10015" max="10015" width="4" style="3" customWidth="1"/>
    <col min="10016" max="10017" width="3.85546875" style="3" customWidth="1"/>
    <col min="10018" max="10019" width="4" style="3" customWidth="1"/>
    <col min="10020" max="10021" width="3.85546875" style="3" customWidth="1"/>
    <col min="10022" max="10022" width="3.7109375" style="3" customWidth="1"/>
    <col min="10023" max="10023" width="4" style="3" customWidth="1"/>
    <col min="10024" max="10024" width="3" style="3" customWidth="1"/>
    <col min="10025" max="10026" width="3.28515625" style="3" customWidth="1"/>
    <col min="10027" max="10027" width="3" style="3" customWidth="1"/>
    <col min="10028" max="10028" width="3.42578125" style="3" customWidth="1"/>
    <col min="10029" max="10029" width="3.7109375" style="3" customWidth="1"/>
    <col min="10030" max="10031" width="3.85546875" style="3" customWidth="1"/>
    <col min="10032" max="10033" width="3.42578125" style="3" customWidth="1"/>
    <col min="10034" max="10035" width="3.5703125" style="3" customWidth="1"/>
    <col min="10036" max="10036" width="3.85546875" style="3" customWidth="1"/>
    <col min="10037" max="10037" width="4" style="3" customWidth="1"/>
    <col min="10038" max="10038" width="4.140625" style="3" customWidth="1"/>
    <col min="10039" max="10039" width="4" style="3" customWidth="1"/>
    <col min="10040" max="10041" width="3.5703125" style="3" customWidth="1"/>
    <col min="10042" max="10043" width="3.42578125" style="3" customWidth="1"/>
    <col min="10044" max="10047" width="3.28515625" style="3" customWidth="1"/>
    <col min="10048" max="10049" width="3.42578125" style="3" customWidth="1"/>
    <col min="10050" max="10050" width="3.5703125" style="3" customWidth="1"/>
    <col min="10051" max="10051" width="2.85546875" style="3" customWidth="1"/>
    <col min="10052" max="10056" width="3" style="3" customWidth="1"/>
    <col min="10057" max="10062" width="3.28515625" style="3" customWidth="1"/>
    <col min="10063" max="10063" width="2.85546875" style="3" customWidth="1"/>
    <col min="10064" max="10064" width="5.140625" style="3" customWidth="1"/>
    <col min="10065" max="10065" width="5.7109375" style="3" customWidth="1"/>
    <col min="10066" max="10066" width="4.28515625" style="3" customWidth="1"/>
    <col min="10067" max="10067" width="3.5703125" style="3" customWidth="1"/>
    <col min="10068" max="10068" width="6.85546875" style="3" customWidth="1"/>
    <col min="10069" max="10069" width="9.140625" style="3"/>
    <col min="10070" max="10070" width="7.85546875" style="3" customWidth="1"/>
    <col min="10071" max="10240" width="9.140625" style="3"/>
    <col min="10241" max="10241" width="2.42578125" style="3" customWidth="1"/>
    <col min="10242" max="10242" width="3.85546875" style="3" customWidth="1"/>
    <col min="10243" max="10243" width="14.7109375" style="3" customWidth="1"/>
    <col min="10244" max="10256" width="3.28515625" style="3" customWidth="1"/>
    <col min="10257" max="10257" width="3.5703125" style="3" customWidth="1"/>
    <col min="10258" max="10260" width="3.28515625" style="3" customWidth="1"/>
    <col min="10261" max="10261" width="3.7109375" style="3" customWidth="1"/>
    <col min="10262" max="10267" width="3.28515625" style="3" customWidth="1"/>
    <col min="10268" max="10268" width="3.85546875" style="3" customWidth="1"/>
    <col min="10269" max="10269" width="3.7109375" style="3" customWidth="1"/>
    <col min="10270" max="10270" width="3.28515625" style="3" customWidth="1"/>
    <col min="10271" max="10271" width="4" style="3" customWidth="1"/>
    <col min="10272" max="10273" width="3.85546875" style="3" customWidth="1"/>
    <col min="10274" max="10275" width="4" style="3" customWidth="1"/>
    <col min="10276" max="10277" width="3.85546875" style="3" customWidth="1"/>
    <col min="10278" max="10278" width="3.7109375" style="3" customWidth="1"/>
    <col min="10279" max="10279" width="4" style="3" customWidth="1"/>
    <col min="10280" max="10280" width="3" style="3" customWidth="1"/>
    <col min="10281" max="10282" width="3.28515625" style="3" customWidth="1"/>
    <col min="10283" max="10283" width="3" style="3" customWidth="1"/>
    <col min="10284" max="10284" width="3.42578125" style="3" customWidth="1"/>
    <col min="10285" max="10285" width="3.7109375" style="3" customWidth="1"/>
    <col min="10286" max="10287" width="3.85546875" style="3" customWidth="1"/>
    <col min="10288" max="10289" width="3.42578125" style="3" customWidth="1"/>
    <col min="10290" max="10291" width="3.5703125" style="3" customWidth="1"/>
    <col min="10292" max="10292" width="3.85546875" style="3" customWidth="1"/>
    <col min="10293" max="10293" width="4" style="3" customWidth="1"/>
    <col min="10294" max="10294" width="4.140625" style="3" customWidth="1"/>
    <col min="10295" max="10295" width="4" style="3" customWidth="1"/>
    <col min="10296" max="10297" width="3.5703125" style="3" customWidth="1"/>
    <col min="10298" max="10299" width="3.42578125" style="3" customWidth="1"/>
    <col min="10300" max="10303" width="3.28515625" style="3" customWidth="1"/>
    <col min="10304" max="10305" width="3.42578125" style="3" customWidth="1"/>
    <col min="10306" max="10306" width="3.5703125" style="3" customWidth="1"/>
    <col min="10307" max="10307" width="2.85546875" style="3" customWidth="1"/>
    <col min="10308" max="10312" width="3" style="3" customWidth="1"/>
    <col min="10313" max="10318" width="3.28515625" style="3" customWidth="1"/>
    <col min="10319" max="10319" width="2.85546875" style="3" customWidth="1"/>
    <col min="10320" max="10320" width="5.140625" style="3" customWidth="1"/>
    <col min="10321" max="10321" width="5.7109375" style="3" customWidth="1"/>
    <col min="10322" max="10322" width="4.28515625" style="3" customWidth="1"/>
    <col min="10323" max="10323" width="3.5703125" style="3" customWidth="1"/>
    <col min="10324" max="10324" width="6.85546875" style="3" customWidth="1"/>
    <col min="10325" max="10325" width="9.140625" style="3"/>
    <col min="10326" max="10326" width="7.85546875" style="3" customWidth="1"/>
    <col min="10327" max="10496" width="9.140625" style="3"/>
    <col min="10497" max="10497" width="2.42578125" style="3" customWidth="1"/>
    <col min="10498" max="10498" width="3.85546875" style="3" customWidth="1"/>
    <col min="10499" max="10499" width="14.7109375" style="3" customWidth="1"/>
    <col min="10500" max="10512" width="3.28515625" style="3" customWidth="1"/>
    <col min="10513" max="10513" width="3.5703125" style="3" customWidth="1"/>
    <col min="10514" max="10516" width="3.28515625" style="3" customWidth="1"/>
    <col min="10517" max="10517" width="3.7109375" style="3" customWidth="1"/>
    <col min="10518" max="10523" width="3.28515625" style="3" customWidth="1"/>
    <col min="10524" max="10524" width="3.85546875" style="3" customWidth="1"/>
    <col min="10525" max="10525" width="3.7109375" style="3" customWidth="1"/>
    <col min="10526" max="10526" width="3.28515625" style="3" customWidth="1"/>
    <col min="10527" max="10527" width="4" style="3" customWidth="1"/>
    <col min="10528" max="10529" width="3.85546875" style="3" customWidth="1"/>
    <col min="10530" max="10531" width="4" style="3" customWidth="1"/>
    <col min="10532" max="10533" width="3.85546875" style="3" customWidth="1"/>
    <col min="10534" max="10534" width="3.7109375" style="3" customWidth="1"/>
    <col min="10535" max="10535" width="4" style="3" customWidth="1"/>
    <col min="10536" max="10536" width="3" style="3" customWidth="1"/>
    <col min="10537" max="10538" width="3.28515625" style="3" customWidth="1"/>
    <col min="10539" max="10539" width="3" style="3" customWidth="1"/>
    <col min="10540" max="10540" width="3.42578125" style="3" customWidth="1"/>
    <col min="10541" max="10541" width="3.7109375" style="3" customWidth="1"/>
    <col min="10542" max="10543" width="3.85546875" style="3" customWidth="1"/>
    <col min="10544" max="10545" width="3.42578125" style="3" customWidth="1"/>
    <col min="10546" max="10547" width="3.5703125" style="3" customWidth="1"/>
    <col min="10548" max="10548" width="3.85546875" style="3" customWidth="1"/>
    <col min="10549" max="10549" width="4" style="3" customWidth="1"/>
    <col min="10550" max="10550" width="4.140625" style="3" customWidth="1"/>
    <col min="10551" max="10551" width="4" style="3" customWidth="1"/>
    <col min="10552" max="10553" width="3.5703125" style="3" customWidth="1"/>
    <col min="10554" max="10555" width="3.42578125" style="3" customWidth="1"/>
    <col min="10556" max="10559" width="3.28515625" style="3" customWidth="1"/>
    <col min="10560" max="10561" width="3.42578125" style="3" customWidth="1"/>
    <col min="10562" max="10562" width="3.5703125" style="3" customWidth="1"/>
    <col min="10563" max="10563" width="2.85546875" style="3" customWidth="1"/>
    <col min="10564" max="10568" width="3" style="3" customWidth="1"/>
    <col min="10569" max="10574" width="3.28515625" style="3" customWidth="1"/>
    <col min="10575" max="10575" width="2.85546875" style="3" customWidth="1"/>
    <col min="10576" max="10576" width="5.140625" style="3" customWidth="1"/>
    <col min="10577" max="10577" width="5.7109375" style="3" customWidth="1"/>
    <col min="10578" max="10578" width="4.28515625" style="3" customWidth="1"/>
    <col min="10579" max="10579" width="3.5703125" style="3" customWidth="1"/>
    <col min="10580" max="10580" width="6.85546875" style="3" customWidth="1"/>
    <col min="10581" max="10581" width="9.140625" style="3"/>
    <col min="10582" max="10582" width="7.85546875" style="3" customWidth="1"/>
    <col min="10583" max="10752" width="9.140625" style="3"/>
    <col min="10753" max="10753" width="2.42578125" style="3" customWidth="1"/>
    <col min="10754" max="10754" width="3.85546875" style="3" customWidth="1"/>
    <col min="10755" max="10755" width="14.7109375" style="3" customWidth="1"/>
    <col min="10756" max="10768" width="3.28515625" style="3" customWidth="1"/>
    <col min="10769" max="10769" width="3.5703125" style="3" customWidth="1"/>
    <col min="10770" max="10772" width="3.28515625" style="3" customWidth="1"/>
    <col min="10773" max="10773" width="3.7109375" style="3" customWidth="1"/>
    <col min="10774" max="10779" width="3.28515625" style="3" customWidth="1"/>
    <col min="10780" max="10780" width="3.85546875" style="3" customWidth="1"/>
    <col min="10781" max="10781" width="3.7109375" style="3" customWidth="1"/>
    <col min="10782" max="10782" width="3.28515625" style="3" customWidth="1"/>
    <col min="10783" max="10783" width="4" style="3" customWidth="1"/>
    <col min="10784" max="10785" width="3.85546875" style="3" customWidth="1"/>
    <col min="10786" max="10787" width="4" style="3" customWidth="1"/>
    <col min="10788" max="10789" width="3.85546875" style="3" customWidth="1"/>
    <col min="10790" max="10790" width="3.7109375" style="3" customWidth="1"/>
    <col min="10791" max="10791" width="4" style="3" customWidth="1"/>
    <col min="10792" max="10792" width="3" style="3" customWidth="1"/>
    <col min="10793" max="10794" width="3.28515625" style="3" customWidth="1"/>
    <col min="10795" max="10795" width="3" style="3" customWidth="1"/>
    <col min="10796" max="10796" width="3.42578125" style="3" customWidth="1"/>
    <col min="10797" max="10797" width="3.7109375" style="3" customWidth="1"/>
    <col min="10798" max="10799" width="3.85546875" style="3" customWidth="1"/>
    <col min="10800" max="10801" width="3.42578125" style="3" customWidth="1"/>
    <col min="10802" max="10803" width="3.5703125" style="3" customWidth="1"/>
    <col min="10804" max="10804" width="3.85546875" style="3" customWidth="1"/>
    <col min="10805" max="10805" width="4" style="3" customWidth="1"/>
    <col min="10806" max="10806" width="4.140625" style="3" customWidth="1"/>
    <col min="10807" max="10807" width="4" style="3" customWidth="1"/>
    <col min="10808" max="10809" width="3.5703125" style="3" customWidth="1"/>
    <col min="10810" max="10811" width="3.42578125" style="3" customWidth="1"/>
    <col min="10812" max="10815" width="3.28515625" style="3" customWidth="1"/>
    <col min="10816" max="10817" width="3.42578125" style="3" customWidth="1"/>
    <col min="10818" max="10818" width="3.5703125" style="3" customWidth="1"/>
    <col min="10819" max="10819" width="2.85546875" style="3" customWidth="1"/>
    <col min="10820" max="10824" width="3" style="3" customWidth="1"/>
    <col min="10825" max="10830" width="3.28515625" style="3" customWidth="1"/>
    <col min="10831" max="10831" width="2.85546875" style="3" customWidth="1"/>
    <col min="10832" max="10832" width="5.140625" style="3" customWidth="1"/>
    <col min="10833" max="10833" width="5.7109375" style="3" customWidth="1"/>
    <col min="10834" max="10834" width="4.28515625" style="3" customWidth="1"/>
    <col min="10835" max="10835" width="3.5703125" style="3" customWidth="1"/>
    <col min="10836" max="10836" width="6.85546875" style="3" customWidth="1"/>
    <col min="10837" max="10837" width="9.140625" style="3"/>
    <col min="10838" max="10838" width="7.85546875" style="3" customWidth="1"/>
    <col min="10839" max="11008" width="9.140625" style="3"/>
    <col min="11009" max="11009" width="2.42578125" style="3" customWidth="1"/>
    <col min="11010" max="11010" width="3.85546875" style="3" customWidth="1"/>
    <col min="11011" max="11011" width="14.7109375" style="3" customWidth="1"/>
    <col min="11012" max="11024" width="3.28515625" style="3" customWidth="1"/>
    <col min="11025" max="11025" width="3.5703125" style="3" customWidth="1"/>
    <col min="11026" max="11028" width="3.28515625" style="3" customWidth="1"/>
    <col min="11029" max="11029" width="3.7109375" style="3" customWidth="1"/>
    <col min="11030" max="11035" width="3.28515625" style="3" customWidth="1"/>
    <col min="11036" max="11036" width="3.85546875" style="3" customWidth="1"/>
    <col min="11037" max="11037" width="3.7109375" style="3" customWidth="1"/>
    <col min="11038" max="11038" width="3.28515625" style="3" customWidth="1"/>
    <col min="11039" max="11039" width="4" style="3" customWidth="1"/>
    <col min="11040" max="11041" width="3.85546875" style="3" customWidth="1"/>
    <col min="11042" max="11043" width="4" style="3" customWidth="1"/>
    <col min="11044" max="11045" width="3.85546875" style="3" customWidth="1"/>
    <col min="11046" max="11046" width="3.7109375" style="3" customWidth="1"/>
    <col min="11047" max="11047" width="4" style="3" customWidth="1"/>
    <col min="11048" max="11048" width="3" style="3" customWidth="1"/>
    <col min="11049" max="11050" width="3.28515625" style="3" customWidth="1"/>
    <col min="11051" max="11051" width="3" style="3" customWidth="1"/>
    <col min="11052" max="11052" width="3.42578125" style="3" customWidth="1"/>
    <col min="11053" max="11053" width="3.7109375" style="3" customWidth="1"/>
    <col min="11054" max="11055" width="3.85546875" style="3" customWidth="1"/>
    <col min="11056" max="11057" width="3.42578125" style="3" customWidth="1"/>
    <col min="11058" max="11059" width="3.5703125" style="3" customWidth="1"/>
    <col min="11060" max="11060" width="3.85546875" style="3" customWidth="1"/>
    <col min="11061" max="11061" width="4" style="3" customWidth="1"/>
    <col min="11062" max="11062" width="4.140625" style="3" customWidth="1"/>
    <col min="11063" max="11063" width="4" style="3" customWidth="1"/>
    <col min="11064" max="11065" width="3.5703125" style="3" customWidth="1"/>
    <col min="11066" max="11067" width="3.42578125" style="3" customWidth="1"/>
    <col min="11068" max="11071" width="3.28515625" style="3" customWidth="1"/>
    <col min="11072" max="11073" width="3.42578125" style="3" customWidth="1"/>
    <col min="11074" max="11074" width="3.5703125" style="3" customWidth="1"/>
    <col min="11075" max="11075" width="2.85546875" style="3" customWidth="1"/>
    <col min="11076" max="11080" width="3" style="3" customWidth="1"/>
    <col min="11081" max="11086" width="3.28515625" style="3" customWidth="1"/>
    <col min="11087" max="11087" width="2.85546875" style="3" customWidth="1"/>
    <col min="11088" max="11088" width="5.140625" style="3" customWidth="1"/>
    <col min="11089" max="11089" width="5.7109375" style="3" customWidth="1"/>
    <col min="11090" max="11090" width="4.28515625" style="3" customWidth="1"/>
    <col min="11091" max="11091" width="3.5703125" style="3" customWidth="1"/>
    <col min="11092" max="11092" width="6.85546875" style="3" customWidth="1"/>
    <col min="11093" max="11093" width="9.140625" style="3"/>
    <col min="11094" max="11094" width="7.85546875" style="3" customWidth="1"/>
    <col min="11095" max="11264" width="9.140625" style="3"/>
    <col min="11265" max="11265" width="2.42578125" style="3" customWidth="1"/>
    <col min="11266" max="11266" width="3.85546875" style="3" customWidth="1"/>
    <col min="11267" max="11267" width="14.7109375" style="3" customWidth="1"/>
    <col min="11268" max="11280" width="3.28515625" style="3" customWidth="1"/>
    <col min="11281" max="11281" width="3.5703125" style="3" customWidth="1"/>
    <col min="11282" max="11284" width="3.28515625" style="3" customWidth="1"/>
    <col min="11285" max="11285" width="3.7109375" style="3" customWidth="1"/>
    <col min="11286" max="11291" width="3.28515625" style="3" customWidth="1"/>
    <col min="11292" max="11292" width="3.85546875" style="3" customWidth="1"/>
    <col min="11293" max="11293" width="3.7109375" style="3" customWidth="1"/>
    <col min="11294" max="11294" width="3.28515625" style="3" customWidth="1"/>
    <col min="11295" max="11295" width="4" style="3" customWidth="1"/>
    <col min="11296" max="11297" width="3.85546875" style="3" customWidth="1"/>
    <col min="11298" max="11299" width="4" style="3" customWidth="1"/>
    <col min="11300" max="11301" width="3.85546875" style="3" customWidth="1"/>
    <col min="11302" max="11302" width="3.7109375" style="3" customWidth="1"/>
    <col min="11303" max="11303" width="4" style="3" customWidth="1"/>
    <col min="11304" max="11304" width="3" style="3" customWidth="1"/>
    <col min="11305" max="11306" width="3.28515625" style="3" customWidth="1"/>
    <col min="11307" max="11307" width="3" style="3" customWidth="1"/>
    <col min="11308" max="11308" width="3.42578125" style="3" customWidth="1"/>
    <col min="11309" max="11309" width="3.7109375" style="3" customWidth="1"/>
    <col min="11310" max="11311" width="3.85546875" style="3" customWidth="1"/>
    <col min="11312" max="11313" width="3.42578125" style="3" customWidth="1"/>
    <col min="11314" max="11315" width="3.5703125" style="3" customWidth="1"/>
    <col min="11316" max="11316" width="3.85546875" style="3" customWidth="1"/>
    <col min="11317" max="11317" width="4" style="3" customWidth="1"/>
    <col min="11318" max="11318" width="4.140625" style="3" customWidth="1"/>
    <col min="11319" max="11319" width="4" style="3" customWidth="1"/>
    <col min="11320" max="11321" width="3.5703125" style="3" customWidth="1"/>
    <col min="11322" max="11323" width="3.42578125" style="3" customWidth="1"/>
    <col min="11324" max="11327" width="3.28515625" style="3" customWidth="1"/>
    <col min="11328" max="11329" width="3.42578125" style="3" customWidth="1"/>
    <col min="11330" max="11330" width="3.5703125" style="3" customWidth="1"/>
    <col min="11331" max="11331" width="2.85546875" style="3" customWidth="1"/>
    <col min="11332" max="11336" width="3" style="3" customWidth="1"/>
    <col min="11337" max="11342" width="3.28515625" style="3" customWidth="1"/>
    <col min="11343" max="11343" width="2.85546875" style="3" customWidth="1"/>
    <col min="11344" max="11344" width="5.140625" style="3" customWidth="1"/>
    <col min="11345" max="11345" width="5.7109375" style="3" customWidth="1"/>
    <col min="11346" max="11346" width="4.28515625" style="3" customWidth="1"/>
    <col min="11347" max="11347" width="3.5703125" style="3" customWidth="1"/>
    <col min="11348" max="11348" width="6.85546875" style="3" customWidth="1"/>
    <col min="11349" max="11349" width="9.140625" style="3"/>
    <col min="11350" max="11350" width="7.85546875" style="3" customWidth="1"/>
    <col min="11351" max="11520" width="9.140625" style="3"/>
    <col min="11521" max="11521" width="2.42578125" style="3" customWidth="1"/>
    <col min="11522" max="11522" width="3.85546875" style="3" customWidth="1"/>
    <col min="11523" max="11523" width="14.7109375" style="3" customWidth="1"/>
    <col min="11524" max="11536" width="3.28515625" style="3" customWidth="1"/>
    <col min="11537" max="11537" width="3.5703125" style="3" customWidth="1"/>
    <col min="11538" max="11540" width="3.28515625" style="3" customWidth="1"/>
    <col min="11541" max="11541" width="3.7109375" style="3" customWidth="1"/>
    <col min="11542" max="11547" width="3.28515625" style="3" customWidth="1"/>
    <col min="11548" max="11548" width="3.85546875" style="3" customWidth="1"/>
    <col min="11549" max="11549" width="3.7109375" style="3" customWidth="1"/>
    <col min="11550" max="11550" width="3.28515625" style="3" customWidth="1"/>
    <col min="11551" max="11551" width="4" style="3" customWidth="1"/>
    <col min="11552" max="11553" width="3.85546875" style="3" customWidth="1"/>
    <col min="11554" max="11555" width="4" style="3" customWidth="1"/>
    <col min="11556" max="11557" width="3.85546875" style="3" customWidth="1"/>
    <col min="11558" max="11558" width="3.7109375" style="3" customWidth="1"/>
    <col min="11559" max="11559" width="4" style="3" customWidth="1"/>
    <col min="11560" max="11560" width="3" style="3" customWidth="1"/>
    <col min="11561" max="11562" width="3.28515625" style="3" customWidth="1"/>
    <col min="11563" max="11563" width="3" style="3" customWidth="1"/>
    <col min="11564" max="11564" width="3.42578125" style="3" customWidth="1"/>
    <col min="11565" max="11565" width="3.7109375" style="3" customWidth="1"/>
    <col min="11566" max="11567" width="3.85546875" style="3" customWidth="1"/>
    <col min="11568" max="11569" width="3.42578125" style="3" customWidth="1"/>
    <col min="11570" max="11571" width="3.5703125" style="3" customWidth="1"/>
    <col min="11572" max="11572" width="3.85546875" style="3" customWidth="1"/>
    <col min="11573" max="11573" width="4" style="3" customWidth="1"/>
    <col min="11574" max="11574" width="4.140625" style="3" customWidth="1"/>
    <col min="11575" max="11575" width="4" style="3" customWidth="1"/>
    <col min="11576" max="11577" width="3.5703125" style="3" customWidth="1"/>
    <col min="11578" max="11579" width="3.42578125" style="3" customWidth="1"/>
    <col min="11580" max="11583" width="3.28515625" style="3" customWidth="1"/>
    <col min="11584" max="11585" width="3.42578125" style="3" customWidth="1"/>
    <col min="11586" max="11586" width="3.5703125" style="3" customWidth="1"/>
    <col min="11587" max="11587" width="2.85546875" style="3" customWidth="1"/>
    <col min="11588" max="11592" width="3" style="3" customWidth="1"/>
    <col min="11593" max="11598" width="3.28515625" style="3" customWidth="1"/>
    <col min="11599" max="11599" width="2.85546875" style="3" customWidth="1"/>
    <col min="11600" max="11600" width="5.140625" style="3" customWidth="1"/>
    <col min="11601" max="11601" width="5.7109375" style="3" customWidth="1"/>
    <col min="11602" max="11602" width="4.28515625" style="3" customWidth="1"/>
    <col min="11603" max="11603" width="3.5703125" style="3" customWidth="1"/>
    <col min="11604" max="11604" width="6.85546875" style="3" customWidth="1"/>
    <col min="11605" max="11605" width="9.140625" style="3"/>
    <col min="11606" max="11606" width="7.85546875" style="3" customWidth="1"/>
    <col min="11607" max="11776" width="9.140625" style="3"/>
    <col min="11777" max="11777" width="2.42578125" style="3" customWidth="1"/>
    <col min="11778" max="11778" width="3.85546875" style="3" customWidth="1"/>
    <col min="11779" max="11779" width="14.7109375" style="3" customWidth="1"/>
    <col min="11780" max="11792" width="3.28515625" style="3" customWidth="1"/>
    <col min="11793" max="11793" width="3.5703125" style="3" customWidth="1"/>
    <col min="11794" max="11796" width="3.28515625" style="3" customWidth="1"/>
    <col min="11797" max="11797" width="3.7109375" style="3" customWidth="1"/>
    <col min="11798" max="11803" width="3.28515625" style="3" customWidth="1"/>
    <col min="11804" max="11804" width="3.85546875" style="3" customWidth="1"/>
    <col min="11805" max="11805" width="3.7109375" style="3" customWidth="1"/>
    <col min="11806" max="11806" width="3.28515625" style="3" customWidth="1"/>
    <col min="11807" max="11807" width="4" style="3" customWidth="1"/>
    <col min="11808" max="11809" width="3.85546875" style="3" customWidth="1"/>
    <col min="11810" max="11811" width="4" style="3" customWidth="1"/>
    <col min="11812" max="11813" width="3.85546875" style="3" customWidth="1"/>
    <col min="11814" max="11814" width="3.7109375" style="3" customWidth="1"/>
    <col min="11815" max="11815" width="4" style="3" customWidth="1"/>
    <col min="11816" max="11816" width="3" style="3" customWidth="1"/>
    <col min="11817" max="11818" width="3.28515625" style="3" customWidth="1"/>
    <col min="11819" max="11819" width="3" style="3" customWidth="1"/>
    <col min="11820" max="11820" width="3.42578125" style="3" customWidth="1"/>
    <col min="11821" max="11821" width="3.7109375" style="3" customWidth="1"/>
    <col min="11822" max="11823" width="3.85546875" style="3" customWidth="1"/>
    <col min="11824" max="11825" width="3.42578125" style="3" customWidth="1"/>
    <col min="11826" max="11827" width="3.5703125" style="3" customWidth="1"/>
    <col min="11828" max="11828" width="3.85546875" style="3" customWidth="1"/>
    <col min="11829" max="11829" width="4" style="3" customWidth="1"/>
    <col min="11830" max="11830" width="4.140625" style="3" customWidth="1"/>
    <col min="11831" max="11831" width="4" style="3" customWidth="1"/>
    <col min="11832" max="11833" width="3.5703125" style="3" customWidth="1"/>
    <col min="11834" max="11835" width="3.42578125" style="3" customWidth="1"/>
    <col min="11836" max="11839" width="3.28515625" style="3" customWidth="1"/>
    <col min="11840" max="11841" width="3.42578125" style="3" customWidth="1"/>
    <col min="11842" max="11842" width="3.5703125" style="3" customWidth="1"/>
    <col min="11843" max="11843" width="2.85546875" style="3" customWidth="1"/>
    <col min="11844" max="11848" width="3" style="3" customWidth="1"/>
    <col min="11849" max="11854" width="3.28515625" style="3" customWidth="1"/>
    <col min="11855" max="11855" width="2.85546875" style="3" customWidth="1"/>
    <col min="11856" max="11856" width="5.140625" style="3" customWidth="1"/>
    <col min="11857" max="11857" width="5.7109375" style="3" customWidth="1"/>
    <col min="11858" max="11858" width="4.28515625" style="3" customWidth="1"/>
    <col min="11859" max="11859" width="3.5703125" style="3" customWidth="1"/>
    <col min="11860" max="11860" width="6.85546875" style="3" customWidth="1"/>
    <col min="11861" max="11861" width="9.140625" style="3"/>
    <col min="11862" max="11862" width="7.85546875" style="3" customWidth="1"/>
    <col min="11863" max="12032" width="9.140625" style="3"/>
    <col min="12033" max="12033" width="2.42578125" style="3" customWidth="1"/>
    <col min="12034" max="12034" width="3.85546875" style="3" customWidth="1"/>
    <col min="12035" max="12035" width="14.7109375" style="3" customWidth="1"/>
    <col min="12036" max="12048" width="3.28515625" style="3" customWidth="1"/>
    <col min="12049" max="12049" width="3.5703125" style="3" customWidth="1"/>
    <col min="12050" max="12052" width="3.28515625" style="3" customWidth="1"/>
    <col min="12053" max="12053" width="3.7109375" style="3" customWidth="1"/>
    <col min="12054" max="12059" width="3.28515625" style="3" customWidth="1"/>
    <col min="12060" max="12060" width="3.85546875" style="3" customWidth="1"/>
    <col min="12061" max="12061" width="3.7109375" style="3" customWidth="1"/>
    <col min="12062" max="12062" width="3.28515625" style="3" customWidth="1"/>
    <col min="12063" max="12063" width="4" style="3" customWidth="1"/>
    <col min="12064" max="12065" width="3.85546875" style="3" customWidth="1"/>
    <col min="12066" max="12067" width="4" style="3" customWidth="1"/>
    <col min="12068" max="12069" width="3.85546875" style="3" customWidth="1"/>
    <col min="12070" max="12070" width="3.7109375" style="3" customWidth="1"/>
    <col min="12071" max="12071" width="4" style="3" customWidth="1"/>
    <col min="12072" max="12072" width="3" style="3" customWidth="1"/>
    <col min="12073" max="12074" width="3.28515625" style="3" customWidth="1"/>
    <col min="12075" max="12075" width="3" style="3" customWidth="1"/>
    <col min="12076" max="12076" width="3.42578125" style="3" customWidth="1"/>
    <col min="12077" max="12077" width="3.7109375" style="3" customWidth="1"/>
    <col min="12078" max="12079" width="3.85546875" style="3" customWidth="1"/>
    <col min="12080" max="12081" width="3.42578125" style="3" customWidth="1"/>
    <col min="12082" max="12083" width="3.5703125" style="3" customWidth="1"/>
    <col min="12084" max="12084" width="3.85546875" style="3" customWidth="1"/>
    <col min="12085" max="12085" width="4" style="3" customWidth="1"/>
    <col min="12086" max="12086" width="4.140625" style="3" customWidth="1"/>
    <col min="12087" max="12087" width="4" style="3" customWidth="1"/>
    <col min="12088" max="12089" width="3.5703125" style="3" customWidth="1"/>
    <col min="12090" max="12091" width="3.42578125" style="3" customWidth="1"/>
    <col min="12092" max="12095" width="3.28515625" style="3" customWidth="1"/>
    <col min="12096" max="12097" width="3.42578125" style="3" customWidth="1"/>
    <col min="12098" max="12098" width="3.5703125" style="3" customWidth="1"/>
    <col min="12099" max="12099" width="2.85546875" style="3" customWidth="1"/>
    <col min="12100" max="12104" width="3" style="3" customWidth="1"/>
    <col min="12105" max="12110" width="3.28515625" style="3" customWidth="1"/>
    <col min="12111" max="12111" width="2.85546875" style="3" customWidth="1"/>
    <col min="12112" max="12112" width="5.140625" style="3" customWidth="1"/>
    <col min="12113" max="12113" width="5.7109375" style="3" customWidth="1"/>
    <col min="12114" max="12114" width="4.28515625" style="3" customWidth="1"/>
    <col min="12115" max="12115" width="3.5703125" style="3" customWidth="1"/>
    <col min="12116" max="12116" width="6.85546875" style="3" customWidth="1"/>
    <col min="12117" max="12117" width="9.140625" style="3"/>
    <col min="12118" max="12118" width="7.85546875" style="3" customWidth="1"/>
    <col min="12119" max="12288" width="9.140625" style="3"/>
    <col min="12289" max="12289" width="2.42578125" style="3" customWidth="1"/>
    <col min="12290" max="12290" width="3.85546875" style="3" customWidth="1"/>
    <col min="12291" max="12291" width="14.7109375" style="3" customWidth="1"/>
    <col min="12292" max="12304" width="3.28515625" style="3" customWidth="1"/>
    <col min="12305" max="12305" width="3.5703125" style="3" customWidth="1"/>
    <col min="12306" max="12308" width="3.28515625" style="3" customWidth="1"/>
    <col min="12309" max="12309" width="3.7109375" style="3" customWidth="1"/>
    <col min="12310" max="12315" width="3.28515625" style="3" customWidth="1"/>
    <col min="12316" max="12316" width="3.85546875" style="3" customWidth="1"/>
    <col min="12317" max="12317" width="3.7109375" style="3" customWidth="1"/>
    <col min="12318" max="12318" width="3.28515625" style="3" customWidth="1"/>
    <col min="12319" max="12319" width="4" style="3" customWidth="1"/>
    <col min="12320" max="12321" width="3.85546875" style="3" customWidth="1"/>
    <col min="12322" max="12323" width="4" style="3" customWidth="1"/>
    <col min="12324" max="12325" width="3.85546875" style="3" customWidth="1"/>
    <col min="12326" max="12326" width="3.7109375" style="3" customWidth="1"/>
    <col min="12327" max="12327" width="4" style="3" customWidth="1"/>
    <col min="12328" max="12328" width="3" style="3" customWidth="1"/>
    <col min="12329" max="12330" width="3.28515625" style="3" customWidth="1"/>
    <col min="12331" max="12331" width="3" style="3" customWidth="1"/>
    <col min="12332" max="12332" width="3.42578125" style="3" customWidth="1"/>
    <col min="12333" max="12333" width="3.7109375" style="3" customWidth="1"/>
    <col min="12334" max="12335" width="3.85546875" style="3" customWidth="1"/>
    <col min="12336" max="12337" width="3.42578125" style="3" customWidth="1"/>
    <col min="12338" max="12339" width="3.5703125" style="3" customWidth="1"/>
    <col min="12340" max="12340" width="3.85546875" style="3" customWidth="1"/>
    <col min="12341" max="12341" width="4" style="3" customWidth="1"/>
    <col min="12342" max="12342" width="4.140625" style="3" customWidth="1"/>
    <col min="12343" max="12343" width="4" style="3" customWidth="1"/>
    <col min="12344" max="12345" width="3.5703125" style="3" customWidth="1"/>
    <col min="12346" max="12347" width="3.42578125" style="3" customWidth="1"/>
    <col min="12348" max="12351" width="3.28515625" style="3" customWidth="1"/>
    <col min="12352" max="12353" width="3.42578125" style="3" customWidth="1"/>
    <col min="12354" max="12354" width="3.5703125" style="3" customWidth="1"/>
    <col min="12355" max="12355" width="2.85546875" style="3" customWidth="1"/>
    <col min="12356" max="12360" width="3" style="3" customWidth="1"/>
    <col min="12361" max="12366" width="3.28515625" style="3" customWidth="1"/>
    <col min="12367" max="12367" width="2.85546875" style="3" customWidth="1"/>
    <col min="12368" max="12368" width="5.140625" style="3" customWidth="1"/>
    <col min="12369" max="12369" width="5.7109375" style="3" customWidth="1"/>
    <col min="12370" max="12370" width="4.28515625" style="3" customWidth="1"/>
    <col min="12371" max="12371" width="3.5703125" style="3" customWidth="1"/>
    <col min="12372" max="12372" width="6.85546875" style="3" customWidth="1"/>
    <col min="12373" max="12373" width="9.140625" style="3"/>
    <col min="12374" max="12374" width="7.85546875" style="3" customWidth="1"/>
    <col min="12375" max="12544" width="9.140625" style="3"/>
    <col min="12545" max="12545" width="2.42578125" style="3" customWidth="1"/>
    <col min="12546" max="12546" width="3.85546875" style="3" customWidth="1"/>
    <col min="12547" max="12547" width="14.7109375" style="3" customWidth="1"/>
    <col min="12548" max="12560" width="3.28515625" style="3" customWidth="1"/>
    <col min="12561" max="12561" width="3.5703125" style="3" customWidth="1"/>
    <col min="12562" max="12564" width="3.28515625" style="3" customWidth="1"/>
    <col min="12565" max="12565" width="3.7109375" style="3" customWidth="1"/>
    <col min="12566" max="12571" width="3.28515625" style="3" customWidth="1"/>
    <col min="12572" max="12572" width="3.85546875" style="3" customWidth="1"/>
    <col min="12573" max="12573" width="3.7109375" style="3" customWidth="1"/>
    <col min="12574" max="12574" width="3.28515625" style="3" customWidth="1"/>
    <col min="12575" max="12575" width="4" style="3" customWidth="1"/>
    <col min="12576" max="12577" width="3.85546875" style="3" customWidth="1"/>
    <col min="12578" max="12579" width="4" style="3" customWidth="1"/>
    <col min="12580" max="12581" width="3.85546875" style="3" customWidth="1"/>
    <col min="12582" max="12582" width="3.7109375" style="3" customWidth="1"/>
    <col min="12583" max="12583" width="4" style="3" customWidth="1"/>
    <col min="12584" max="12584" width="3" style="3" customWidth="1"/>
    <col min="12585" max="12586" width="3.28515625" style="3" customWidth="1"/>
    <col min="12587" max="12587" width="3" style="3" customWidth="1"/>
    <col min="12588" max="12588" width="3.42578125" style="3" customWidth="1"/>
    <col min="12589" max="12589" width="3.7109375" style="3" customWidth="1"/>
    <col min="12590" max="12591" width="3.85546875" style="3" customWidth="1"/>
    <col min="12592" max="12593" width="3.42578125" style="3" customWidth="1"/>
    <col min="12594" max="12595" width="3.5703125" style="3" customWidth="1"/>
    <col min="12596" max="12596" width="3.85546875" style="3" customWidth="1"/>
    <col min="12597" max="12597" width="4" style="3" customWidth="1"/>
    <col min="12598" max="12598" width="4.140625" style="3" customWidth="1"/>
    <col min="12599" max="12599" width="4" style="3" customWidth="1"/>
    <col min="12600" max="12601" width="3.5703125" style="3" customWidth="1"/>
    <col min="12602" max="12603" width="3.42578125" style="3" customWidth="1"/>
    <col min="12604" max="12607" width="3.28515625" style="3" customWidth="1"/>
    <col min="12608" max="12609" width="3.42578125" style="3" customWidth="1"/>
    <col min="12610" max="12610" width="3.5703125" style="3" customWidth="1"/>
    <col min="12611" max="12611" width="2.85546875" style="3" customWidth="1"/>
    <col min="12612" max="12616" width="3" style="3" customWidth="1"/>
    <col min="12617" max="12622" width="3.28515625" style="3" customWidth="1"/>
    <col min="12623" max="12623" width="2.85546875" style="3" customWidth="1"/>
    <col min="12624" max="12624" width="5.140625" style="3" customWidth="1"/>
    <col min="12625" max="12625" width="5.7109375" style="3" customWidth="1"/>
    <col min="12626" max="12626" width="4.28515625" style="3" customWidth="1"/>
    <col min="12627" max="12627" width="3.5703125" style="3" customWidth="1"/>
    <col min="12628" max="12628" width="6.85546875" style="3" customWidth="1"/>
    <col min="12629" max="12629" width="9.140625" style="3"/>
    <col min="12630" max="12630" width="7.85546875" style="3" customWidth="1"/>
    <col min="12631" max="12800" width="9.140625" style="3"/>
    <col min="12801" max="12801" width="2.42578125" style="3" customWidth="1"/>
    <col min="12802" max="12802" width="3.85546875" style="3" customWidth="1"/>
    <col min="12803" max="12803" width="14.7109375" style="3" customWidth="1"/>
    <col min="12804" max="12816" width="3.28515625" style="3" customWidth="1"/>
    <col min="12817" max="12817" width="3.5703125" style="3" customWidth="1"/>
    <col min="12818" max="12820" width="3.28515625" style="3" customWidth="1"/>
    <col min="12821" max="12821" width="3.7109375" style="3" customWidth="1"/>
    <col min="12822" max="12827" width="3.28515625" style="3" customWidth="1"/>
    <col min="12828" max="12828" width="3.85546875" style="3" customWidth="1"/>
    <col min="12829" max="12829" width="3.7109375" style="3" customWidth="1"/>
    <col min="12830" max="12830" width="3.28515625" style="3" customWidth="1"/>
    <col min="12831" max="12831" width="4" style="3" customWidth="1"/>
    <col min="12832" max="12833" width="3.85546875" style="3" customWidth="1"/>
    <col min="12834" max="12835" width="4" style="3" customWidth="1"/>
    <col min="12836" max="12837" width="3.85546875" style="3" customWidth="1"/>
    <col min="12838" max="12838" width="3.7109375" style="3" customWidth="1"/>
    <col min="12839" max="12839" width="4" style="3" customWidth="1"/>
    <col min="12840" max="12840" width="3" style="3" customWidth="1"/>
    <col min="12841" max="12842" width="3.28515625" style="3" customWidth="1"/>
    <col min="12843" max="12843" width="3" style="3" customWidth="1"/>
    <col min="12844" max="12844" width="3.42578125" style="3" customWidth="1"/>
    <col min="12845" max="12845" width="3.7109375" style="3" customWidth="1"/>
    <col min="12846" max="12847" width="3.85546875" style="3" customWidth="1"/>
    <col min="12848" max="12849" width="3.42578125" style="3" customWidth="1"/>
    <col min="12850" max="12851" width="3.5703125" style="3" customWidth="1"/>
    <col min="12852" max="12852" width="3.85546875" style="3" customWidth="1"/>
    <col min="12853" max="12853" width="4" style="3" customWidth="1"/>
    <col min="12854" max="12854" width="4.140625" style="3" customWidth="1"/>
    <col min="12855" max="12855" width="4" style="3" customWidth="1"/>
    <col min="12856" max="12857" width="3.5703125" style="3" customWidth="1"/>
    <col min="12858" max="12859" width="3.42578125" style="3" customWidth="1"/>
    <col min="12860" max="12863" width="3.28515625" style="3" customWidth="1"/>
    <col min="12864" max="12865" width="3.42578125" style="3" customWidth="1"/>
    <col min="12866" max="12866" width="3.5703125" style="3" customWidth="1"/>
    <col min="12867" max="12867" width="2.85546875" style="3" customWidth="1"/>
    <col min="12868" max="12872" width="3" style="3" customWidth="1"/>
    <col min="12873" max="12878" width="3.28515625" style="3" customWidth="1"/>
    <col min="12879" max="12879" width="2.85546875" style="3" customWidth="1"/>
    <col min="12880" max="12880" width="5.140625" style="3" customWidth="1"/>
    <col min="12881" max="12881" width="5.7109375" style="3" customWidth="1"/>
    <col min="12882" max="12882" width="4.28515625" style="3" customWidth="1"/>
    <col min="12883" max="12883" width="3.5703125" style="3" customWidth="1"/>
    <col min="12884" max="12884" width="6.85546875" style="3" customWidth="1"/>
    <col min="12885" max="12885" width="9.140625" style="3"/>
    <col min="12886" max="12886" width="7.85546875" style="3" customWidth="1"/>
    <col min="12887" max="13056" width="9.140625" style="3"/>
    <col min="13057" max="13057" width="2.42578125" style="3" customWidth="1"/>
    <col min="13058" max="13058" width="3.85546875" style="3" customWidth="1"/>
    <col min="13059" max="13059" width="14.7109375" style="3" customWidth="1"/>
    <col min="13060" max="13072" width="3.28515625" style="3" customWidth="1"/>
    <col min="13073" max="13073" width="3.5703125" style="3" customWidth="1"/>
    <col min="13074" max="13076" width="3.28515625" style="3" customWidth="1"/>
    <col min="13077" max="13077" width="3.7109375" style="3" customWidth="1"/>
    <col min="13078" max="13083" width="3.28515625" style="3" customWidth="1"/>
    <col min="13084" max="13084" width="3.85546875" style="3" customWidth="1"/>
    <col min="13085" max="13085" width="3.7109375" style="3" customWidth="1"/>
    <col min="13086" max="13086" width="3.28515625" style="3" customWidth="1"/>
    <col min="13087" max="13087" width="4" style="3" customWidth="1"/>
    <col min="13088" max="13089" width="3.85546875" style="3" customWidth="1"/>
    <col min="13090" max="13091" width="4" style="3" customWidth="1"/>
    <col min="13092" max="13093" width="3.85546875" style="3" customWidth="1"/>
    <col min="13094" max="13094" width="3.7109375" style="3" customWidth="1"/>
    <col min="13095" max="13095" width="4" style="3" customWidth="1"/>
    <col min="13096" max="13096" width="3" style="3" customWidth="1"/>
    <col min="13097" max="13098" width="3.28515625" style="3" customWidth="1"/>
    <col min="13099" max="13099" width="3" style="3" customWidth="1"/>
    <col min="13100" max="13100" width="3.42578125" style="3" customWidth="1"/>
    <col min="13101" max="13101" width="3.7109375" style="3" customWidth="1"/>
    <col min="13102" max="13103" width="3.85546875" style="3" customWidth="1"/>
    <col min="13104" max="13105" width="3.42578125" style="3" customWidth="1"/>
    <col min="13106" max="13107" width="3.5703125" style="3" customWidth="1"/>
    <col min="13108" max="13108" width="3.85546875" style="3" customWidth="1"/>
    <col min="13109" max="13109" width="4" style="3" customWidth="1"/>
    <col min="13110" max="13110" width="4.140625" style="3" customWidth="1"/>
    <col min="13111" max="13111" width="4" style="3" customWidth="1"/>
    <col min="13112" max="13113" width="3.5703125" style="3" customWidth="1"/>
    <col min="13114" max="13115" width="3.42578125" style="3" customWidth="1"/>
    <col min="13116" max="13119" width="3.28515625" style="3" customWidth="1"/>
    <col min="13120" max="13121" width="3.42578125" style="3" customWidth="1"/>
    <col min="13122" max="13122" width="3.5703125" style="3" customWidth="1"/>
    <col min="13123" max="13123" width="2.85546875" style="3" customWidth="1"/>
    <col min="13124" max="13128" width="3" style="3" customWidth="1"/>
    <col min="13129" max="13134" width="3.28515625" style="3" customWidth="1"/>
    <col min="13135" max="13135" width="2.85546875" style="3" customWidth="1"/>
    <col min="13136" max="13136" width="5.140625" style="3" customWidth="1"/>
    <col min="13137" max="13137" width="5.7109375" style="3" customWidth="1"/>
    <col min="13138" max="13138" width="4.28515625" style="3" customWidth="1"/>
    <col min="13139" max="13139" width="3.5703125" style="3" customWidth="1"/>
    <col min="13140" max="13140" width="6.85546875" style="3" customWidth="1"/>
    <col min="13141" max="13141" width="9.140625" style="3"/>
    <col min="13142" max="13142" width="7.85546875" style="3" customWidth="1"/>
    <col min="13143" max="13312" width="9.140625" style="3"/>
    <col min="13313" max="13313" width="2.42578125" style="3" customWidth="1"/>
    <col min="13314" max="13314" width="3.85546875" style="3" customWidth="1"/>
    <col min="13315" max="13315" width="14.7109375" style="3" customWidth="1"/>
    <col min="13316" max="13328" width="3.28515625" style="3" customWidth="1"/>
    <col min="13329" max="13329" width="3.5703125" style="3" customWidth="1"/>
    <col min="13330" max="13332" width="3.28515625" style="3" customWidth="1"/>
    <col min="13333" max="13333" width="3.7109375" style="3" customWidth="1"/>
    <col min="13334" max="13339" width="3.28515625" style="3" customWidth="1"/>
    <col min="13340" max="13340" width="3.85546875" style="3" customWidth="1"/>
    <col min="13341" max="13341" width="3.7109375" style="3" customWidth="1"/>
    <col min="13342" max="13342" width="3.28515625" style="3" customWidth="1"/>
    <col min="13343" max="13343" width="4" style="3" customWidth="1"/>
    <col min="13344" max="13345" width="3.85546875" style="3" customWidth="1"/>
    <col min="13346" max="13347" width="4" style="3" customWidth="1"/>
    <col min="13348" max="13349" width="3.85546875" style="3" customWidth="1"/>
    <col min="13350" max="13350" width="3.7109375" style="3" customWidth="1"/>
    <col min="13351" max="13351" width="4" style="3" customWidth="1"/>
    <col min="13352" max="13352" width="3" style="3" customWidth="1"/>
    <col min="13353" max="13354" width="3.28515625" style="3" customWidth="1"/>
    <col min="13355" max="13355" width="3" style="3" customWidth="1"/>
    <col min="13356" max="13356" width="3.42578125" style="3" customWidth="1"/>
    <col min="13357" max="13357" width="3.7109375" style="3" customWidth="1"/>
    <col min="13358" max="13359" width="3.85546875" style="3" customWidth="1"/>
    <col min="13360" max="13361" width="3.42578125" style="3" customWidth="1"/>
    <col min="13362" max="13363" width="3.5703125" style="3" customWidth="1"/>
    <col min="13364" max="13364" width="3.85546875" style="3" customWidth="1"/>
    <col min="13365" max="13365" width="4" style="3" customWidth="1"/>
    <col min="13366" max="13366" width="4.140625" style="3" customWidth="1"/>
    <col min="13367" max="13367" width="4" style="3" customWidth="1"/>
    <col min="13368" max="13369" width="3.5703125" style="3" customWidth="1"/>
    <col min="13370" max="13371" width="3.42578125" style="3" customWidth="1"/>
    <col min="13372" max="13375" width="3.28515625" style="3" customWidth="1"/>
    <col min="13376" max="13377" width="3.42578125" style="3" customWidth="1"/>
    <col min="13378" max="13378" width="3.5703125" style="3" customWidth="1"/>
    <col min="13379" max="13379" width="2.85546875" style="3" customWidth="1"/>
    <col min="13380" max="13384" width="3" style="3" customWidth="1"/>
    <col min="13385" max="13390" width="3.28515625" style="3" customWidth="1"/>
    <col min="13391" max="13391" width="2.85546875" style="3" customWidth="1"/>
    <col min="13392" max="13392" width="5.140625" style="3" customWidth="1"/>
    <col min="13393" max="13393" width="5.7109375" style="3" customWidth="1"/>
    <col min="13394" max="13394" width="4.28515625" style="3" customWidth="1"/>
    <col min="13395" max="13395" width="3.5703125" style="3" customWidth="1"/>
    <col min="13396" max="13396" width="6.85546875" style="3" customWidth="1"/>
    <col min="13397" max="13397" width="9.140625" style="3"/>
    <col min="13398" max="13398" width="7.85546875" style="3" customWidth="1"/>
    <col min="13399" max="13568" width="9.140625" style="3"/>
    <col min="13569" max="13569" width="2.42578125" style="3" customWidth="1"/>
    <col min="13570" max="13570" width="3.85546875" style="3" customWidth="1"/>
    <col min="13571" max="13571" width="14.7109375" style="3" customWidth="1"/>
    <col min="13572" max="13584" width="3.28515625" style="3" customWidth="1"/>
    <col min="13585" max="13585" width="3.5703125" style="3" customWidth="1"/>
    <col min="13586" max="13588" width="3.28515625" style="3" customWidth="1"/>
    <col min="13589" max="13589" width="3.7109375" style="3" customWidth="1"/>
    <col min="13590" max="13595" width="3.28515625" style="3" customWidth="1"/>
    <col min="13596" max="13596" width="3.85546875" style="3" customWidth="1"/>
    <col min="13597" max="13597" width="3.7109375" style="3" customWidth="1"/>
    <col min="13598" max="13598" width="3.28515625" style="3" customWidth="1"/>
    <col min="13599" max="13599" width="4" style="3" customWidth="1"/>
    <col min="13600" max="13601" width="3.85546875" style="3" customWidth="1"/>
    <col min="13602" max="13603" width="4" style="3" customWidth="1"/>
    <col min="13604" max="13605" width="3.85546875" style="3" customWidth="1"/>
    <col min="13606" max="13606" width="3.7109375" style="3" customWidth="1"/>
    <col min="13607" max="13607" width="4" style="3" customWidth="1"/>
    <col min="13608" max="13608" width="3" style="3" customWidth="1"/>
    <col min="13609" max="13610" width="3.28515625" style="3" customWidth="1"/>
    <col min="13611" max="13611" width="3" style="3" customWidth="1"/>
    <col min="13612" max="13612" width="3.42578125" style="3" customWidth="1"/>
    <col min="13613" max="13613" width="3.7109375" style="3" customWidth="1"/>
    <col min="13614" max="13615" width="3.85546875" style="3" customWidth="1"/>
    <col min="13616" max="13617" width="3.42578125" style="3" customWidth="1"/>
    <col min="13618" max="13619" width="3.5703125" style="3" customWidth="1"/>
    <col min="13620" max="13620" width="3.85546875" style="3" customWidth="1"/>
    <col min="13621" max="13621" width="4" style="3" customWidth="1"/>
    <col min="13622" max="13622" width="4.140625" style="3" customWidth="1"/>
    <col min="13623" max="13623" width="4" style="3" customWidth="1"/>
    <col min="13624" max="13625" width="3.5703125" style="3" customWidth="1"/>
    <col min="13626" max="13627" width="3.42578125" style="3" customWidth="1"/>
    <col min="13628" max="13631" width="3.28515625" style="3" customWidth="1"/>
    <col min="13632" max="13633" width="3.42578125" style="3" customWidth="1"/>
    <col min="13634" max="13634" width="3.5703125" style="3" customWidth="1"/>
    <col min="13635" max="13635" width="2.85546875" style="3" customWidth="1"/>
    <col min="13636" max="13640" width="3" style="3" customWidth="1"/>
    <col min="13641" max="13646" width="3.28515625" style="3" customWidth="1"/>
    <col min="13647" max="13647" width="2.85546875" style="3" customWidth="1"/>
    <col min="13648" max="13648" width="5.140625" style="3" customWidth="1"/>
    <col min="13649" max="13649" width="5.7109375" style="3" customWidth="1"/>
    <col min="13650" max="13650" width="4.28515625" style="3" customWidth="1"/>
    <col min="13651" max="13651" width="3.5703125" style="3" customWidth="1"/>
    <col min="13652" max="13652" width="6.85546875" style="3" customWidth="1"/>
    <col min="13653" max="13653" width="9.140625" style="3"/>
    <col min="13654" max="13654" width="7.85546875" style="3" customWidth="1"/>
    <col min="13655" max="13824" width="9.140625" style="3"/>
    <col min="13825" max="13825" width="2.42578125" style="3" customWidth="1"/>
    <col min="13826" max="13826" width="3.85546875" style="3" customWidth="1"/>
    <col min="13827" max="13827" width="14.7109375" style="3" customWidth="1"/>
    <col min="13828" max="13840" width="3.28515625" style="3" customWidth="1"/>
    <col min="13841" max="13841" width="3.5703125" style="3" customWidth="1"/>
    <col min="13842" max="13844" width="3.28515625" style="3" customWidth="1"/>
    <col min="13845" max="13845" width="3.7109375" style="3" customWidth="1"/>
    <col min="13846" max="13851" width="3.28515625" style="3" customWidth="1"/>
    <col min="13852" max="13852" width="3.85546875" style="3" customWidth="1"/>
    <col min="13853" max="13853" width="3.7109375" style="3" customWidth="1"/>
    <col min="13854" max="13854" width="3.28515625" style="3" customWidth="1"/>
    <col min="13855" max="13855" width="4" style="3" customWidth="1"/>
    <col min="13856" max="13857" width="3.85546875" style="3" customWidth="1"/>
    <col min="13858" max="13859" width="4" style="3" customWidth="1"/>
    <col min="13860" max="13861" width="3.85546875" style="3" customWidth="1"/>
    <col min="13862" max="13862" width="3.7109375" style="3" customWidth="1"/>
    <col min="13863" max="13863" width="4" style="3" customWidth="1"/>
    <col min="13864" max="13864" width="3" style="3" customWidth="1"/>
    <col min="13865" max="13866" width="3.28515625" style="3" customWidth="1"/>
    <col min="13867" max="13867" width="3" style="3" customWidth="1"/>
    <col min="13868" max="13868" width="3.42578125" style="3" customWidth="1"/>
    <col min="13869" max="13869" width="3.7109375" style="3" customWidth="1"/>
    <col min="13870" max="13871" width="3.85546875" style="3" customWidth="1"/>
    <col min="13872" max="13873" width="3.42578125" style="3" customWidth="1"/>
    <col min="13874" max="13875" width="3.5703125" style="3" customWidth="1"/>
    <col min="13876" max="13876" width="3.85546875" style="3" customWidth="1"/>
    <col min="13877" max="13877" width="4" style="3" customWidth="1"/>
    <col min="13878" max="13878" width="4.140625" style="3" customWidth="1"/>
    <col min="13879" max="13879" width="4" style="3" customWidth="1"/>
    <col min="13880" max="13881" width="3.5703125" style="3" customWidth="1"/>
    <col min="13882" max="13883" width="3.42578125" style="3" customWidth="1"/>
    <col min="13884" max="13887" width="3.28515625" style="3" customWidth="1"/>
    <col min="13888" max="13889" width="3.42578125" style="3" customWidth="1"/>
    <col min="13890" max="13890" width="3.5703125" style="3" customWidth="1"/>
    <col min="13891" max="13891" width="2.85546875" style="3" customWidth="1"/>
    <col min="13892" max="13896" width="3" style="3" customWidth="1"/>
    <col min="13897" max="13902" width="3.28515625" style="3" customWidth="1"/>
    <col min="13903" max="13903" width="2.85546875" style="3" customWidth="1"/>
    <col min="13904" max="13904" width="5.140625" style="3" customWidth="1"/>
    <col min="13905" max="13905" width="5.7109375" style="3" customWidth="1"/>
    <col min="13906" max="13906" width="4.28515625" style="3" customWidth="1"/>
    <col min="13907" max="13907" width="3.5703125" style="3" customWidth="1"/>
    <col min="13908" max="13908" width="6.85546875" style="3" customWidth="1"/>
    <col min="13909" max="13909" width="9.140625" style="3"/>
    <col min="13910" max="13910" width="7.85546875" style="3" customWidth="1"/>
    <col min="13911" max="14080" width="9.140625" style="3"/>
    <col min="14081" max="14081" width="2.42578125" style="3" customWidth="1"/>
    <col min="14082" max="14082" width="3.85546875" style="3" customWidth="1"/>
    <col min="14083" max="14083" width="14.7109375" style="3" customWidth="1"/>
    <col min="14084" max="14096" width="3.28515625" style="3" customWidth="1"/>
    <col min="14097" max="14097" width="3.5703125" style="3" customWidth="1"/>
    <col min="14098" max="14100" width="3.28515625" style="3" customWidth="1"/>
    <col min="14101" max="14101" width="3.7109375" style="3" customWidth="1"/>
    <col min="14102" max="14107" width="3.28515625" style="3" customWidth="1"/>
    <col min="14108" max="14108" width="3.85546875" style="3" customWidth="1"/>
    <col min="14109" max="14109" width="3.7109375" style="3" customWidth="1"/>
    <col min="14110" max="14110" width="3.28515625" style="3" customWidth="1"/>
    <col min="14111" max="14111" width="4" style="3" customWidth="1"/>
    <col min="14112" max="14113" width="3.85546875" style="3" customWidth="1"/>
    <col min="14114" max="14115" width="4" style="3" customWidth="1"/>
    <col min="14116" max="14117" width="3.85546875" style="3" customWidth="1"/>
    <col min="14118" max="14118" width="3.7109375" style="3" customWidth="1"/>
    <col min="14119" max="14119" width="4" style="3" customWidth="1"/>
    <col min="14120" max="14120" width="3" style="3" customWidth="1"/>
    <col min="14121" max="14122" width="3.28515625" style="3" customWidth="1"/>
    <col min="14123" max="14123" width="3" style="3" customWidth="1"/>
    <col min="14124" max="14124" width="3.42578125" style="3" customWidth="1"/>
    <col min="14125" max="14125" width="3.7109375" style="3" customWidth="1"/>
    <col min="14126" max="14127" width="3.85546875" style="3" customWidth="1"/>
    <col min="14128" max="14129" width="3.42578125" style="3" customWidth="1"/>
    <col min="14130" max="14131" width="3.5703125" style="3" customWidth="1"/>
    <col min="14132" max="14132" width="3.85546875" style="3" customWidth="1"/>
    <col min="14133" max="14133" width="4" style="3" customWidth="1"/>
    <col min="14134" max="14134" width="4.140625" style="3" customWidth="1"/>
    <col min="14135" max="14135" width="4" style="3" customWidth="1"/>
    <col min="14136" max="14137" width="3.5703125" style="3" customWidth="1"/>
    <col min="14138" max="14139" width="3.42578125" style="3" customWidth="1"/>
    <col min="14140" max="14143" width="3.28515625" style="3" customWidth="1"/>
    <col min="14144" max="14145" width="3.42578125" style="3" customWidth="1"/>
    <col min="14146" max="14146" width="3.5703125" style="3" customWidth="1"/>
    <col min="14147" max="14147" width="2.85546875" style="3" customWidth="1"/>
    <col min="14148" max="14152" width="3" style="3" customWidth="1"/>
    <col min="14153" max="14158" width="3.28515625" style="3" customWidth="1"/>
    <col min="14159" max="14159" width="2.85546875" style="3" customWidth="1"/>
    <col min="14160" max="14160" width="5.140625" style="3" customWidth="1"/>
    <col min="14161" max="14161" width="5.7109375" style="3" customWidth="1"/>
    <col min="14162" max="14162" width="4.28515625" style="3" customWidth="1"/>
    <col min="14163" max="14163" width="3.5703125" style="3" customWidth="1"/>
    <col min="14164" max="14164" width="6.85546875" style="3" customWidth="1"/>
    <col min="14165" max="14165" width="9.140625" style="3"/>
    <col min="14166" max="14166" width="7.85546875" style="3" customWidth="1"/>
    <col min="14167" max="14336" width="9.140625" style="3"/>
    <col min="14337" max="14337" width="2.42578125" style="3" customWidth="1"/>
    <col min="14338" max="14338" width="3.85546875" style="3" customWidth="1"/>
    <col min="14339" max="14339" width="14.7109375" style="3" customWidth="1"/>
    <col min="14340" max="14352" width="3.28515625" style="3" customWidth="1"/>
    <col min="14353" max="14353" width="3.5703125" style="3" customWidth="1"/>
    <col min="14354" max="14356" width="3.28515625" style="3" customWidth="1"/>
    <col min="14357" max="14357" width="3.7109375" style="3" customWidth="1"/>
    <col min="14358" max="14363" width="3.28515625" style="3" customWidth="1"/>
    <col min="14364" max="14364" width="3.85546875" style="3" customWidth="1"/>
    <col min="14365" max="14365" width="3.7109375" style="3" customWidth="1"/>
    <col min="14366" max="14366" width="3.28515625" style="3" customWidth="1"/>
    <col min="14367" max="14367" width="4" style="3" customWidth="1"/>
    <col min="14368" max="14369" width="3.85546875" style="3" customWidth="1"/>
    <col min="14370" max="14371" width="4" style="3" customWidth="1"/>
    <col min="14372" max="14373" width="3.85546875" style="3" customWidth="1"/>
    <col min="14374" max="14374" width="3.7109375" style="3" customWidth="1"/>
    <col min="14375" max="14375" width="4" style="3" customWidth="1"/>
    <col min="14376" max="14376" width="3" style="3" customWidth="1"/>
    <col min="14377" max="14378" width="3.28515625" style="3" customWidth="1"/>
    <col min="14379" max="14379" width="3" style="3" customWidth="1"/>
    <col min="14380" max="14380" width="3.42578125" style="3" customWidth="1"/>
    <col min="14381" max="14381" width="3.7109375" style="3" customWidth="1"/>
    <col min="14382" max="14383" width="3.85546875" style="3" customWidth="1"/>
    <col min="14384" max="14385" width="3.42578125" style="3" customWidth="1"/>
    <col min="14386" max="14387" width="3.5703125" style="3" customWidth="1"/>
    <col min="14388" max="14388" width="3.85546875" style="3" customWidth="1"/>
    <col min="14389" max="14389" width="4" style="3" customWidth="1"/>
    <col min="14390" max="14390" width="4.140625" style="3" customWidth="1"/>
    <col min="14391" max="14391" width="4" style="3" customWidth="1"/>
    <col min="14392" max="14393" width="3.5703125" style="3" customWidth="1"/>
    <col min="14394" max="14395" width="3.42578125" style="3" customWidth="1"/>
    <col min="14396" max="14399" width="3.28515625" style="3" customWidth="1"/>
    <col min="14400" max="14401" width="3.42578125" style="3" customWidth="1"/>
    <col min="14402" max="14402" width="3.5703125" style="3" customWidth="1"/>
    <col min="14403" max="14403" width="2.85546875" style="3" customWidth="1"/>
    <col min="14404" max="14408" width="3" style="3" customWidth="1"/>
    <col min="14409" max="14414" width="3.28515625" style="3" customWidth="1"/>
    <col min="14415" max="14415" width="2.85546875" style="3" customWidth="1"/>
    <col min="14416" max="14416" width="5.140625" style="3" customWidth="1"/>
    <col min="14417" max="14417" width="5.7109375" style="3" customWidth="1"/>
    <col min="14418" max="14418" width="4.28515625" style="3" customWidth="1"/>
    <col min="14419" max="14419" width="3.5703125" style="3" customWidth="1"/>
    <col min="14420" max="14420" width="6.85546875" style="3" customWidth="1"/>
    <col min="14421" max="14421" width="9.140625" style="3"/>
    <col min="14422" max="14422" width="7.85546875" style="3" customWidth="1"/>
    <col min="14423" max="14592" width="9.140625" style="3"/>
    <col min="14593" max="14593" width="2.42578125" style="3" customWidth="1"/>
    <col min="14594" max="14594" width="3.85546875" style="3" customWidth="1"/>
    <col min="14595" max="14595" width="14.7109375" style="3" customWidth="1"/>
    <col min="14596" max="14608" width="3.28515625" style="3" customWidth="1"/>
    <col min="14609" max="14609" width="3.5703125" style="3" customWidth="1"/>
    <col min="14610" max="14612" width="3.28515625" style="3" customWidth="1"/>
    <col min="14613" max="14613" width="3.7109375" style="3" customWidth="1"/>
    <col min="14614" max="14619" width="3.28515625" style="3" customWidth="1"/>
    <col min="14620" max="14620" width="3.85546875" style="3" customWidth="1"/>
    <col min="14621" max="14621" width="3.7109375" style="3" customWidth="1"/>
    <col min="14622" max="14622" width="3.28515625" style="3" customWidth="1"/>
    <col min="14623" max="14623" width="4" style="3" customWidth="1"/>
    <col min="14624" max="14625" width="3.85546875" style="3" customWidth="1"/>
    <col min="14626" max="14627" width="4" style="3" customWidth="1"/>
    <col min="14628" max="14629" width="3.85546875" style="3" customWidth="1"/>
    <col min="14630" max="14630" width="3.7109375" style="3" customWidth="1"/>
    <col min="14631" max="14631" width="4" style="3" customWidth="1"/>
    <col min="14632" max="14632" width="3" style="3" customWidth="1"/>
    <col min="14633" max="14634" width="3.28515625" style="3" customWidth="1"/>
    <col min="14635" max="14635" width="3" style="3" customWidth="1"/>
    <col min="14636" max="14636" width="3.42578125" style="3" customWidth="1"/>
    <col min="14637" max="14637" width="3.7109375" style="3" customWidth="1"/>
    <col min="14638" max="14639" width="3.85546875" style="3" customWidth="1"/>
    <col min="14640" max="14641" width="3.42578125" style="3" customWidth="1"/>
    <col min="14642" max="14643" width="3.5703125" style="3" customWidth="1"/>
    <col min="14644" max="14644" width="3.85546875" style="3" customWidth="1"/>
    <col min="14645" max="14645" width="4" style="3" customWidth="1"/>
    <col min="14646" max="14646" width="4.140625" style="3" customWidth="1"/>
    <col min="14647" max="14647" width="4" style="3" customWidth="1"/>
    <col min="14648" max="14649" width="3.5703125" style="3" customWidth="1"/>
    <col min="14650" max="14651" width="3.42578125" style="3" customWidth="1"/>
    <col min="14652" max="14655" width="3.28515625" style="3" customWidth="1"/>
    <col min="14656" max="14657" width="3.42578125" style="3" customWidth="1"/>
    <col min="14658" max="14658" width="3.5703125" style="3" customWidth="1"/>
    <col min="14659" max="14659" width="2.85546875" style="3" customWidth="1"/>
    <col min="14660" max="14664" width="3" style="3" customWidth="1"/>
    <col min="14665" max="14670" width="3.28515625" style="3" customWidth="1"/>
    <col min="14671" max="14671" width="2.85546875" style="3" customWidth="1"/>
    <col min="14672" max="14672" width="5.140625" style="3" customWidth="1"/>
    <col min="14673" max="14673" width="5.7109375" style="3" customWidth="1"/>
    <col min="14674" max="14674" width="4.28515625" style="3" customWidth="1"/>
    <col min="14675" max="14675" width="3.5703125" style="3" customWidth="1"/>
    <col min="14676" max="14676" width="6.85546875" style="3" customWidth="1"/>
    <col min="14677" max="14677" width="9.140625" style="3"/>
    <col min="14678" max="14678" width="7.85546875" style="3" customWidth="1"/>
    <col min="14679" max="14848" width="9.140625" style="3"/>
    <col min="14849" max="14849" width="2.42578125" style="3" customWidth="1"/>
    <col min="14850" max="14850" width="3.85546875" style="3" customWidth="1"/>
    <col min="14851" max="14851" width="14.7109375" style="3" customWidth="1"/>
    <col min="14852" max="14864" width="3.28515625" style="3" customWidth="1"/>
    <col min="14865" max="14865" width="3.5703125" style="3" customWidth="1"/>
    <col min="14866" max="14868" width="3.28515625" style="3" customWidth="1"/>
    <col min="14869" max="14869" width="3.7109375" style="3" customWidth="1"/>
    <col min="14870" max="14875" width="3.28515625" style="3" customWidth="1"/>
    <col min="14876" max="14876" width="3.85546875" style="3" customWidth="1"/>
    <col min="14877" max="14877" width="3.7109375" style="3" customWidth="1"/>
    <col min="14878" max="14878" width="3.28515625" style="3" customWidth="1"/>
    <col min="14879" max="14879" width="4" style="3" customWidth="1"/>
    <col min="14880" max="14881" width="3.85546875" style="3" customWidth="1"/>
    <col min="14882" max="14883" width="4" style="3" customWidth="1"/>
    <col min="14884" max="14885" width="3.85546875" style="3" customWidth="1"/>
    <col min="14886" max="14886" width="3.7109375" style="3" customWidth="1"/>
    <col min="14887" max="14887" width="4" style="3" customWidth="1"/>
    <col min="14888" max="14888" width="3" style="3" customWidth="1"/>
    <col min="14889" max="14890" width="3.28515625" style="3" customWidth="1"/>
    <col min="14891" max="14891" width="3" style="3" customWidth="1"/>
    <col min="14892" max="14892" width="3.42578125" style="3" customWidth="1"/>
    <col min="14893" max="14893" width="3.7109375" style="3" customWidth="1"/>
    <col min="14894" max="14895" width="3.85546875" style="3" customWidth="1"/>
    <col min="14896" max="14897" width="3.42578125" style="3" customWidth="1"/>
    <col min="14898" max="14899" width="3.5703125" style="3" customWidth="1"/>
    <col min="14900" max="14900" width="3.85546875" style="3" customWidth="1"/>
    <col min="14901" max="14901" width="4" style="3" customWidth="1"/>
    <col min="14902" max="14902" width="4.140625" style="3" customWidth="1"/>
    <col min="14903" max="14903" width="4" style="3" customWidth="1"/>
    <col min="14904" max="14905" width="3.5703125" style="3" customWidth="1"/>
    <col min="14906" max="14907" width="3.42578125" style="3" customWidth="1"/>
    <col min="14908" max="14911" width="3.28515625" style="3" customWidth="1"/>
    <col min="14912" max="14913" width="3.42578125" style="3" customWidth="1"/>
    <col min="14914" max="14914" width="3.5703125" style="3" customWidth="1"/>
    <col min="14915" max="14915" width="2.85546875" style="3" customWidth="1"/>
    <col min="14916" max="14920" width="3" style="3" customWidth="1"/>
    <col min="14921" max="14926" width="3.28515625" style="3" customWidth="1"/>
    <col min="14927" max="14927" width="2.85546875" style="3" customWidth="1"/>
    <col min="14928" max="14928" width="5.140625" style="3" customWidth="1"/>
    <col min="14929" max="14929" width="5.7109375" style="3" customWidth="1"/>
    <col min="14930" max="14930" width="4.28515625" style="3" customWidth="1"/>
    <col min="14931" max="14931" width="3.5703125" style="3" customWidth="1"/>
    <col min="14932" max="14932" width="6.85546875" style="3" customWidth="1"/>
    <col min="14933" max="14933" width="9.140625" style="3"/>
    <col min="14934" max="14934" width="7.85546875" style="3" customWidth="1"/>
    <col min="14935" max="15104" width="9.140625" style="3"/>
    <col min="15105" max="15105" width="2.42578125" style="3" customWidth="1"/>
    <col min="15106" max="15106" width="3.85546875" style="3" customWidth="1"/>
    <col min="15107" max="15107" width="14.7109375" style="3" customWidth="1"/>
    <col min="15108" max="15120" width="3.28515625" style="3" customWidth="1"/>
    <col min="15121" max="15121" width="3.5703125" style="3" customWidth="1"/>
    <col min="15122" max="15124" width="3.28515625" style="3" customWidth="1"/>
    <col min="15125" max="15125" width="3.7109375" style="3" customWidth="1"/>
    <col min="15126" max="15131" width="3.28515625" style="3" customWidth="1"/>
    <col min="15132" max="15132" width="3.85546875" style="3" customWidth="1"/>
    <col min="15133" max="15133" width="3.7109375" style="3" customWidth="1"/>
    <col min="15134" max="15134" width="3.28515625" style="3" customWidth="1"/>
    <col min="15135" max="15135" width="4" style="3" customWidth="1"/>
    <col min="15136" max="15137" width="3.85546875" style="3" customWidth="1"/>
    <col min="15138" max="15139" width="4" style="3" customWidth="1"/>
    <col min="15140" max="15141" width="3.85546875" style="3" customWidth="1"/>
    <col min="15142" max="15142" width="3.7109375" style="3" customWidth="1"/>
    <col min="15143" max="15143" width="4" style="3" customWidth="1"/>
    <col min="15144" max="15144" width="3" style="3" customWidth="1"/>
    <col min="15145" max="15146" width="3.28515625" style="3" customWidth="1"/>
    <col min="15147" max="15147" width="3" style="3" customWidth="1"/>
    <col min="15148" max="15148" width="3.42578125" style="3" customWidth="1"/>
    <col min="15149" max="15149" width="3.7109375" style="3" customWidth="1"/>
    <col min="15150" max="15151" width="3.85546875" style="3" customWidth="1"/>
    <col min="15152" max="15153" width="3.42578125" style="3" customWidth="1"/>
    <col min="15154" max="15155" width="3.5703125" style="3" customWidth="1"/>
    <col min="15156" max="15156" width="3.85546875" style="3" customWidth="1"/>
    <col min="15157" max="15157" width="4" style="3" customWidth="1"/>
    <col min="15158" max="15158" width="4.140625" style="3" customWidth="1"/>
    <col min="15159" max="15159" width="4" style="3" customWidth="1"/>
    <col min="15160" max="15161" width="3.5703125" style="3" customWidth="1"/>
    <col min="15162" max="15163" width="3.42578125" style="3" customWidth="1"/>
    <col min="15164" max="15167" width="3.28515625" style="3" customWidth="1"/>
    <col min="15168" max="15169" width="3.42578125" style="3" customWidth="1"/>
    <col min="15170" max="15170" width="3.5703125" style="3" customWidth="1"/>
    <col min="15171" max="15171" width="2.85546875" style="3" customWidth="1"/>
    <col min="15172" max="15176" width="3" style="3" customWidth="1"/>
    <col min="15177" max="15182" width="3.28515625" style="3" customWidth="1"/>
    <col min="15183" max="15183" width="2.85546875" style="3" customWidth="1"/>
    <col min="15184" max="15184" width="5.140625" style="3" customWidth="1"/>
    <col min="15185" max="15185" width="5.7109375" style="3" customWidth="1"/>
    <col min="15186" max="15186" width="4.28515625" style="3" customWidth="1"/>
    <col min="15187" max="15187" width="3.5703125" style="3" customWidth="1"/>
    <col min="15188" max="15188" width="6.85546875" style="3" customWidth="1"/>
    <col min="15189" max="15189" width="9.140625" style="3"/>
    <col min="15190" max="15190" width="7.85546875" style="3" customWidth="1"/>
    <col min="15191" max="15360" width="9.140625" style="3"/>
    <col min="15361" max="15361" width="2.42578125" style="3" customWidth="1"/>
    <col min="15362" max="15362" width="3.85546875" style="3" customWidth="1"/>
    <col min="15363" max="15363" width="14.7109375" style="3" customWidth="1"/>
    <col min="15364" max="15376" width="3.28515625" style="3" customWidth="1"/>
    <col min="15377" max="15377" width="3.5703125" style="3" customWidth="1"/>
    <col min="15378" max="15380" width="3.28515625" style="3" customWidth="1"/>
    <col min="15381" max="15381" width="3.7109375" style="3" customWidth="1"/>
    <col min="15382" max="15387" width="3.28515625" style="3" customWidth="1"/>
    <col min="15388" max="15388" width="3.85546875" style="3" customWidth="1"/>
    <col min="15389" max="15389" width="3.7109375" style="3" customWidth="1"/>
    <col min="15390" max="15390" width="3.28515625" style="3" customWidth="1"/>
    <col min="15391" max="15391" width="4" style="3" customWidth="1"/>
    <col min="15392" max="15393" width="3.85546875" style="3" customWidth="1"/>
    <col min="15394" max="15395" width="4" style="3" customWidth="1"/>
    <col min="15396" max="15397" width="3.85546875" style="3" customWidth="1"/>
    <col min="15398" max="15398" width="3.7109375" style="3" customWidth="1"/>
    <col min="15399" max="15399" width="4" style="3" customWidth="1"/>
    <col min="15400" max="15400" width="3" style="3" customWidth="1"/>
    <col min="15401" max="15402" width="3.28515625" style="3" customWidth="1"/>
    <col min="15403" max="15403" width="3" style="3" customWidth="1"/>
    <col min="15404" max="15404" width="3.42578125" style="3" customWidth="1"/>
    <col min="15405" max="15405" width="3.7109375" style="3" customWidth="1"/>
    <col min="15406" max="15407" width="3.85546875" style="3" customWidth="1"/>
    <col min="15408" max="15409" width="3.42578125" style="3" customWidth="1"/>
    <col min="15410" max="15411" width="3.5703125" style="3" customWidth="1"/>
    <col min="15412" max="15412" width="3.85546875" style="3" customWidth="1"/>
    <col min="15413" max="15413" width="4" style="3" customWidth="1"/>
    <col min="15414" max="15414" width="4.140625" style="3" customWidth="1"/>
    <col min="15415" max="15415" width="4" style="3" customWidth="1"/>
    <col min="15416" max="15417" width="3.5703125" style="3" customWidth="1"/>
    <col min="15418" max="15419" width="3.42578125" style="3" customWidth="1"/>
    <col min="15420" max="15423" width="3.28515625" style="3" customWidth="1"/>
    <col min="15424" max="15425" width="3.42578125" style="3" customWidth="1"/>
    <col min="15426" max="15426" width="3.5703125" style="3" customWidth="1"/>
    <col min="15427" max="15427" width="2.85546875" style="3" customWidth="1"/>
    <col min="15428" max="15432" width="3" style="3" customWidth="1"/>
    <col min="15433" max="15438" width="3.28515625" style="3" customWidth="1"/>
    <col min="15439" max="15439" width="2.85546875" style="3" customWidth="1"/>
    <col min="15440" max="15440" width="5.140625" style="3" customWidth="1"/>
    <col min="15441" max="15441" width="5.7109375" style="3" customWidth="1"/>
    <col min="15442" max="15442" width="4.28515625" style="3" customWidth="1"/>
    <col min="15443" max="15443" width="3.5703125" style="3" customWidth="1"/>
    <col min="15444" max="15444" width="6.85546875" style="3" customWidth="1"/>
    <col min="15445" max="15445" width="9.140625" style="3"/>
    <col min="15446" max="15446" width="7.85546875" style="3" customWidth="1"/>
    <col min="15447" max="15616" width="9.140625" style="3"/>
    <col min="15617" max="15617" width="2.42578125" style="3" customWidth="1"/>
    <col min="15618" max="15618" width="3.85546875" style="3" customWidth="1"/>
    <col min="15619" max="15619" width="14.7109375" style="3" customWidth="1"/>
    <col min="15620" max="15632" width="3.28515625" style="3" customWidth="1"/>
    <col min="15633" max="15633" width="3.5703125" style="3" customWidth="1"/>
    <col min="15634" max="15636" width="3.28515625" style="3" customWidth="1"/>
    <col min="15637" max="15637" width="3.7109375" style="3" customWidth="1"/>
    <col min="15638" max="15643" width="3.28515625" style="3" customWidth="1"/>
    <col min="15644" max="15644" width="3.85546875" style="3" customWidth="1"/>
    <col min="15645" max="15645" width="3.7109375" style="3" customWidth="1"/>
    <col min="15646" max="15646" width="3.28515625" style="3" customWidth="1"/>
    <col min="15647" max="15647" width="4" style="3" customWidth="1"/>
    <col min="15648" max="15649" width="3.85546875" style="3" customWidth="1"/>
    <col min="15650" max="15651" width="4" style="3" customWidth="1"/>
    <col min="15652" max="15653" width="3.85546875" style="3" customWidth="1"/>
    <col min="15654" max="15654" width="3.7109375" style="3" customWidth="1"/>
    <col min="15655" max="15655" width="4" style="3" customWidth="1"/>
    <col min="15656" max="15656" width="3" style="3" customWidth="1"/>
    <col min="15657" max="15658" width="3.28515625" style="3" customWidth="1"/>
    <col min="15659" max="15659" width="3" style="3" customWidth="1"/>
    <col min="15660" max="15660" width="3.42578125" style="3" customWidth="1"/>
    <col min="15661" max="15661" width="3.7109375" style="3" customWidth="1"/>
    <col min="15662" max="15663" width="3.85546875" style="3" customWidth="1"/>
    <col min="15664" max="15665" width="3.42578125" style="3" customWidth="1"/>
    <col min="15666" max="15667" width="3.5703125" style="3" customWidth="1"/>
    <col min="15668" max="15668" width="3.85546875" style="3" customWidth="1"/>
    <col min="15669" max="15669" width="4" style="3" customWidth="1"/>
    <col min="15670" max="15670" width="4.140625" style="3" customWidth="1"/>
    <col min="15671" max="15671" width="4" style="3" customWidth="1"/>
    <col min="15672" max="15673" width="3.5703125" style="3" customWidth="1"/>
    <col min="15674" max="15675" width="3.42578125" style="3" customWidth="1"/>
    <col min="15676" max="15679" width="3.28515625" style="3" customWidth="1"/>
    <col min="15680" max="15681" width="3.42578125" style="3" customWidth="1"/>
    <col min="15682" max="15682" width="3.5703125" style="3" customWidth="1"/>
    <col min="15683" max="15683" width="2.85546875" style="3" customWidth="1"/>
    <col min="15684" max="15688" width="3" style="3" customWidth="1"/>
    <col min="15689" max="15694" width="3.28515625" style="3" customWidth="1"/>
    <col min="15695" max="15695" width="2.85546875" style="3" customWidth="1"/>
    <col min="15696" max="15696" width="5.140625" style="3" customWidth="1"/>
    <col min="15697" max="15697" width="5.7109375" style="3" customWidth="1"/>
    <col min="15698" max="15698" width="4.28515625" style="3" customWidth="1"/>
    <col min="15699" max="15699" width="3.5703125" style="3" customWidth="1"/>
    <col min="15700" max="15700" width="6.85546875" style="3" customWidth="1"/>
    <col min="15701" max="15701" width="9.140625" style="3"/>
    <col min="15702" max="15702" width="7.85546875" style="3" customWidth="1"/>
    <col min="15703" max="15872" width="9.140625" style="3"/>
    <col min="15873" max="15873" width="2.42578125" style="3" customWidth="1"/>
    <col min="15874" max="15874" width="3.85546875" style="3" customWidth="1"/>
    <col min="15875" max="15875" width="14.7109375" style="3" customWidth="1"/>
    <col min="15876" max="15888" width="3.28515625" style="3" customWidth="1"/>
    <col min="15889" max="15889" width="3.5703125" style="3" customWidth="1"/>
    <col min="15890" max="15892" width="3.28515625" style="3" customWidth="1"/>
    <col min="15893" max="15893" width="3.7109375" style="3" customWidth="1"/>
    <col min="15894" max="15899" width="3.28515625" style="3" customWidth="1"/>
    <col min="15900" max="15900" width="3.85546875" style="3" customWidth="1"/>
    <col min="15901" max="15901" width="3.7109375" style="3" customWidth="1"/>
    <col min="15902" max="15902" width="3.28515625" style="3" customWidth="1"/>
    <col min="15903" max="15903" width="4" style="3" customWidth="1"/>
    <col min="15904" max="15905" width="3.85546875" style="3" customWidth="1"/>
    <col min="15906" max="15907" width="4" style="3" customWidth="1"/>
    <col min="15908" max="15909" width="3.85546875" style="3" customWidth="1"/>
    <col min="15910" max="15910" width="3.7109375" style="3" customWidth="1"/>
    <col min="15911" max="15911" width="4" style="3" customWidth="1"/>
    <col min="15912" max="15912" width="3" style="3" customWidth="1"/>
    <col min="15913" max="15914" width="3.28515625" style="3" customWidth="1"/>
    <col min="15915" max="15915" width="3" style="3" customWidth="1"/>
    <col min="15916" max="15916" width="3.42578125" style="3" customWidth="1"/>
    <col min="15917" max="15917" width="3.7109375" style="3" customWidth="1"/>
    <col min="15918" max="15919" width="3.85546875" style="3" customWidth="1"/>
    <col min="15920" max="15921" width="3.42578125" style="3" customWidth="1"/>
    <col min="15922" max="15923" width="3.5703125" style="3" customWidth="1"/>
    <col min="15924" max="15924" width="3.85546875" style="3" customWidth="1"/>
    <col min="15925" max="15925" width="4" style="3" customWidth="1"/>
    <col min="15926" max="15926" width="4.140625" style="3" customWidth="1"/>
    <col min="15927" max="15927" width="4" style="3" customWidth="1"/>
    <col min="15928" max="15929" width="3.5703125" style="3" customWidth="1"/>
    <col min="15930" max="15931" width="3.42578125" style="3" customWidth="1"/>
    <col min="15932" max="15935" width="3.28515625" style="3" customWidth="1"/>
    <col min="15936" max="15937" width="3.42578125" style="3" customWidth="1"/>
    <col min="15938" max="15938" width="3.5703125" style="3" customWidth="1"/>
    <col min="15939" max="15939" width="2.85546875" style="3" customWidth="1"/>
    <col min="15940" max="15944" width="3" style="3" customWidth="1"/>
    <col min="15945" max="15950" width="3.28515625" style="3" customWidth="1"/>
    <col min="15951" max="15951" width="2.85546875" style="3" customWidth="1"/>
    <col min="15952" max="15952" width="5.140625" style="3" customWidth="1"/>
    <col min="15953" max="15953" width="5.7109375" style="3" customWidth="1"/>
    <col min="15954" max="15954" width="4.28515625" style="3" customWidth="1"/>
    <col min="15955" max="15955" width="3.5703125" style="3" customWidth="1"/>
    <col min="15956" max="15956" width="6.85546875" style="3" customWidth="1"/>
    <col min="15957" max="15957" width="9.140625" style="3"/>
    <col min="15958" max="15958" width="7.85546875" style="3" customWidth="1"/>
    <col min="15959" max="16128" width="9.140625" style="3"/>
    <col min="16129" max="16129" width="2.42578125" style="3" customWidth="1"/>
    <col min="16130" max="16130" width="3.85546875" style="3" customWidth="1"/>
    <col min="16131" max="16131" width="14.7109375" style="3" customWidth="1"/>
    <col min="16132" max="16144" width="3.28515625" style="3" customWidth="1"/>
    <col min="16145" max="16145" width="3.5703125" style="3" customWidth="1"/>
    <col min="16146" max="16148" width="3.28515625" style="3" customWidth="1"/>
    <col min="16149" max="16149" width="3.7109375" style="3" customWidth="1"/>
    <col min="16150" max="16155" width="3.28515625" style="3" customWidth="1"/>
    <col min="16156" max="16156" width="3.85546875" style="3" customWidth="1"/>
    <col min="16157" max="16157" width="3.7109375" style="3" customWidth="1"/>
    <col min="16158" max="16158" width="3.28515625" style="3" customWidth="1"/>
    <col min="16159" max="16159" width="4" style="3" customWidth="1"/>
    <col min="16160" max="16161" width="3.85546875" style="3" customWidth="1"/>
    <col min="16162" max="16163" width="4" style="3" customWidth="1"/>
    <col min="16164" max="16165" width="3.85546875" style="3" customWidth="1"/>
    <col min="16166" max="16166" width="3.7109375" style="3" customWidth="1"/>
    <col min="16167" max="16167" width="4" style="3" customWidth="1"/>
    <col min="16168" max="16168" width="3" style="3" customWidth="1"/>
    <col min="16169" max="16170" width="3.28515625" style="3" customWidth="1"/>
    <col min="16171" max="16171" width="3" style="3" customWidth="1"/>
    <col min="16172" max="16172" width="3.42578125" style="3" customWidth="1"/>
    <col min="16173" max="16173" width="3.7109375" style="3" customWidth="1"/>
    <col min="16174" max="16175" width="3.85546875" style="3" customWidth="1"/>
    <col min="16176" max="16177" width="3.42578125" style="3" customWidth="1"/>
    <col min="16178" max="16179" width="3.5703125" style="3" customWidth="1"/>
    <col min="16180" max="16180" width="3.85546875" style="3" customWidth="1"/>
    <col min="16181" max="16181" width="4" style="3" customWidth="1"/>
    <col min="16182" max="16182" width="4.140625" style="3" customWidth="1"/>
    <col min="16183" max="16183" width="4" style="3" customWidth="1"/>
    <col min="16184" max="16185" width="3.5703125" style="3" customWidth="1"/>
    <col min="16186" max="16187" width="3.42578125" style="3" customWidth="1"/>
    <col min="16188" max="16191" width="3.28515625" style="3" customWidth="1"/>
    <col min="16192" max="16193" width="3.42578125" style="3" customWidth="1"/>
    <col min="16194" max="16194" width="3.5703125" style="3" customWidth="1"/>
    <col min="16195" max="16195" width="2.85546875" style="3" customWidth="1"/>
    <col min="16196" max="16200" width="3" style="3" customWidth="1"/>
    <col min="16201" max="16206" width="3.28515625" style="3" customWidth="1"/>
    <col min="16207" max="16207" width="2.85546875" style="3" customWidth="1"/>
    <col min="16208" max="16208" width="5.140625" style="3" customWidth="1"/>
    <col min="16209" max="16209" width="5.7109375" style="3" customWidth="1"/>
    <col min="16210" max="16210" width="4.28515625" style="3" customWidth="1"/>
    <col min="16211" max="16211" width="3.5703125" style="3" customWidth="1"/>
    <col min="16212" max="16212" width="6.85546875" style="3" customWidth="1"/>
    <col min="16213" max="16213" width="9.140625" style="3"/>
    <col min="16214" max="16214" width="7.85546875" style="3" customWidth="1"/>
    <col min="16215" max="16384" width="9.140625" style="3"/>
  </cols>
  <sheetData>
    <row r="1" spans="1:83" s="1" customFormat="1" ht="27" customHeight="1"/>
    <row r="2" spans="1:83" s="1" customFormat="1" ht="17.25" customHeight="1"/>
    <row r="3" spans="1:83" s="1" customFormat="1" ht="16.5" customHeight="1"/>
    <row r="4" spans="1:83" ht="24.75" customHeight="1">
      <c r="A4" s="1"/>
      <c r="B4" s="1"/>
      <c r="C4" s="2"/>
      <c r="D4" s="263" t="s">
        <v>0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BZ4" s="1"/>
      <c r="CA4" s="1"/>
      <c r="CB4" s="1"/>
      <c r="CC4" s="1"/>
      <c r="CD4" s="1"/>
      <c r="CE4" s="1"/>
    </row>
    <row r="5" spans="1:83" ht="27" customHeight="1">
      <c r="A5" s="1"/>
      <c r="B5" s="1"/>
      <c r="C5" s="264" t="s">
        <v>1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BZ5" s="1"/>
      <c r="CA5" s="1"/>
      <c r="CB5" s="1"/>
      <c r="CC5" s="1"/>
      <c r="CD5" s="1"/>
      <c r="CE5" s="1"/>
    </row>
    <row r="6" spans="1:83" ht="40.5" customHeight="1">
      <c r="A6" s="1"/>
      <c r="B6" s="1"/>
      <c r="C6" s="265" t="s">
        <v>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BZ6" s="1"/>
      <c r="CA6" s="1"/>
      <c r="CB6" s="1"/>
      <c r="CC6" s="1"/>
      <c r="CD6" s="1"/>
      <c r="CE6" s="1"/>
    </row>
    <row r="7" spans="1:83" ht="15" customHeight="1">
      <c r="A7" s="1"/>
      <c r="B7" s="1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BZ7" s="1"/>
      <c r="CA7" s="1"/>
      <c r="CB7" s="1"/>
      <c r="CC7" s="1"/>
      <c r="CD7" s="1"/>
      <c r="CE7" s="1"/>
    </row>
    <row r="8" spans="1:83" ht="19.5" customHeight="1">
      <c r="A8" s="1"/>
      <c r="B8" s="1"/>
      <c r="C8" s="267" t="s">
        <v>3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BZ8" s="1"/>
      <c r="CA8" s="1"/>
      <c r="CB8" s="1"/>
      <c r="CC8" s="1"/>
      <c r="CD8" s="1"/>
      <c r="CE8" s="1"/>
    </row>
    <row r="9" spans="1:83" ht="23.25" customHeight="1">
      <c r="A9" s="1"/>
      <c r="B9" s="1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BZ9" s="1"/>
      <c r="CA9" s="1"/>
      <c r="CB9" s="1"/>
      <c r="CC9" s="1"/>
      <c r="CD9" s="1"/>
      <c r="CE9" s="1"/>
    </row>
    <row r="10" spans="1:83" ht="20.25" customHeight="1">
      <c r="A10" s="1"/>
      <c r="B10" s="1"/>
      <c r="C10" s="268" t="s">
        <v>4</v>
      </c>
      <c r="D10" s="268"/>
      <c r="E10" s="268"/>
      <c r="F10" s="268"/>
      <c r="G10" s="268"/>
      <c r="H10" s="6"/>
      <c r="I10" s="6" t="s">
        <v>5</v>
      </c>
      <c r="J10" s="269"/>
      <c r="K10" s="269"/>
      <c r="L10" s="269"/>
      <c r="M10" s="269"/>
      <c r="N10" s="269"/>
      <c r="O10" s="269"/>
      <c r="BZ10" s="1"/>
      <c r="CA10" s="1"/>
      <c r="CB10" s="1"/>
      <c r="CC10" s="1"/>
      <c r="CD10" s="1"/>
      <c r="CE10" s="1"/>
    </row>
    <row r="11" spans="1:83">
      <c r="A11" s="1"/>
      <c r="B11" s="1"/>
      <c r="BZ11" s="1"/>
      <c r="CA11" s="1"/>
      <c r="CB11" s="1"/>
      <c r="CC11" s="1"/>
      <c r="CD11" s="1"/>
      <c r="CE11" s="1"/>
    </row>
    <row r="12" spans="1:8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7"/>
      <c r="AX12" s="7"/>
      <c r="AY12" s="7"/>
      <c r="AZ12" s="7"/>
      <c r="BA12" s="8"/>
      <c r="BB12" s="9"/>
      <c r="BC12" s="9"/>
      <c r="BD12" s="9"/>
      <c r="BE12" s="9"/>
      <c r="BF12" s="9"/>
      <c r="BG12" s="9"/>
      <c r="BH12" s="9"/>
      <c r="BI12" s="9"/>
      <c r="BJ12" s="10"/>
      <c r="BK12" s="10"/>
      <c r="BL12" s="10"/>
      <c r="BM12" s="10"/>
      <c r="BN12" s="10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25.5">
      <c r="A13" s="1"/>
      <c r="B13" s="1"/>
      <c r="O13" s="11"/>
      <c r="P13" s="11"/>
      <c r="Q13" s="256" t="s">
        <v>6</v>
      </c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22.5" customHeight="1">
      <c r="A14" s="1"/>
      <c r="B14" s="1"/>
      <c r="O14" s="11"/>
      <c r="P14" s="11"/>
      <c r="Q14" s="257" t="s">
        <v>7</v>
      </c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5">
      <c r="A15" s="1"/>
      <c r="B15" s="1"/>
      <c r="O15" s="11"/>
      <c r="P15" s="11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5">
      <c r="A16" s="1"/>
      <c r="B16" s="1"/>
      <c r="O16" s="11"/>
      <c r="P16" s="11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5" ht="21" customHeight="1">
      <c r="A17" s="1"/>
      <c r="B17" s="1"/>
      <c r="O17" s="11"/>
      <c r="P17" s="11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5" ht="26.25">
      <c r="A18" s="1"/>
      <c r="B18" s="1"/>
      <c r="O18" s="258" t="s">
        <v>8</v>
      </c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5" ht="26.25">
      <c r="A19" s="1"/>
      <c r="B19" s="1"/>
      <c r="O19" s="12"/>
      <c r="P19" s="12"/>
      <c r="Q19" s="259" t="s">
        <v>9</v>
      </c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13"/>
      <c r="BO19" s="14"/>
      <c r="BP19" s="15"/>
      <c r="BQ19" s="15"/>
      <c r="BR19" s="16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5" ht="15.75">
      <c r="A20" s="1"/>
      <c r="B20" s="1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8"/>
      <c r="BP20" s="18"/>
      <c r="BQ20" s="19"/>
      <c r="BR20" s="19"/>
      <c r="BS20" s="20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5" ht="25.5" customHeight="1">
      <c r="A21" s="1"/>
      <c r="B21" s="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3"/>
      <c r="Q21" s="23"/>
      <c r="R21" s="23"/>
      <c r="S21" s="23"/>
      <c r="T21" s="23"/>
      <c r="U21" s="23"/>
      <c r="V21" s="23"/>
      <c r="W21" s="24" t="s">
        <v>10</v>
      </c>
      <c r="X21" s="24"/>
      <c r="Y21" s="24"/>
      <c r="Z21" s="24"/>
      <c r="AA21" s="24"/>
      <c r="AB21" s="24"/>
      <c r="AC21" s="24"/>
      <c r="AD21" s="24"/>
      <c r="AE21" s="25"/>
      <c r="AF21" s="25"/>
      <c r="AG21" s="25"/>
      <c r="AH21" s="25"/>
      <c r="AI21" s="25"/>
      <c r="AJ21" s="25"/>
      <c r="AK21" s="260" t="s">
        <v>11</v>
      </c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"/>
      <c r="BH21" s="20"/>
      <c r="BI21" s="20"/>
      <c r="BJ21" s="20"/>
      <c r="BK21" s="20"/>
      <c r="BL21" s="20"/>
      <c r="BM21" s="20"/>
    </row>
    <row r="22" spans="1:85" ht="18.75" customHeight="1">
      <c r="A22" s="1"/>
      <c r="B22" s="1"/>
      <c r="C22" s="27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30"/>
      <c r="Q22" s="30"/>
      <c r="R22" s="30"/>
      <c r="S22" s="30"/>
      <c r="T22" s="30"/>
      <c r="U22" s="30"/>
      <c r="V22" s="30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26"/>
      <c r="BH22" s="20"/>
      <c r="BI22" s="20"/>
      <c r="BJ22" s="20"/>
      <c r="BK22" s="20"/>
      <c r="BL22" s="20"/>
      <c r="BM22" s="20"/>
    </row>
    <row r="23" spans="1:85" ht="25.5" customHeight="1">
      <c r="A23" s="1"/>
      <c r="B23" s="1"/>
      <c r="C23" s="33" t="s">
        <v>12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261" t="s">
        <v>13</v>
      </c>
      <c r="X23" s="261"/>
      <c r="Y23" s="261"/>
      <c r="Z23" s="261"/>
      <c r="AA23" s="261"/>
      <c r="AB23" s="261"/>
      <c r="AC23" s="261"/>
      <c r="AD23" s="261"/>
      <c r="AE23" s="36"/>
      <c r="AF23" s="36"/>
      <c r="AG23" s="36"/>
      <c r="AH23" s="36"/>
      <c r="AI23" s="36"/>
      <c r="AJ23" s="36"/>
      <c r="AK23" s="262" t="s">
        <v>14</v>
      </c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"/>
      <c r="BH23" s="20"/>
      <c r="BI23" s="20"/>
      <c r="BJ23" s="20"/>
      <c r="BK23" s="20"/>
      <c r="BL23" s="20"/>
      <c r="BM23" s="20"/>
      <c r="CF23" s="37"/>
      <c r="CG23" s="37"/>
    </row>
    <row r="24" spans="1:85" ht="25.5" customHeight="1">
      <c r="A24" s="1"/>
      <c r="B24" s="1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8"/>
      <c r="X24" s="38"/>
      <c r="Y24" s="38"/>
      <c r="Z24" s="38"/>
      <c r="AA24" s="38"/>
      <c r="AB24" s="38"/>
      <c r="AC24" s="38"/>
      <c r="AD24" s="38"/>
      <c r="AE24" s="36"/>
      <c r="AF24" s="36"/>
      <c r="AG24" s="36"/>
      <c r="AH24" s="36"/>
      <c r="AI24" s="36"/>
      <c r="AJ24" s="36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26"/>
      <c r="BH24" s="20"/>
      <c r="BI24" s="20"/>
      <c r="BJ24" s="20"/>
      <c r="BK24" s="20"/>
      <c r="BL24" s="20"/>
      <c r="BM24" s="20"/>
      <c r="CF24" s="37"/>
      <c r="CG24" s="37"/>
    </row>
    <row r="25" spans="1:85" ht="25.5">
      <c r="A25" s="1"/>
      <c r="B25" s="1"/>
      <c r="C25" s="33" t="s">
        <v>12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93" t="s">
        <v>15</v>
      </c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4" t="s">
        <v>16</v>
      </c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26"/>
      <c r="BH25" s="20"/>
      <c r="BI25" s="20"/>
      <c r="BJ25" s="20"/>
      <c r="BK25" s="20"/>
      <c r="BL25" s="20"/>
      <c r="BM25" s="20"/>
    </row>
    <row r="26" spans="1:85" ht="27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1"/>
      <c r="AX26" s="41"/>
      <c r="AY26" s="41"/>
      <c r="AZ26" s="41"/>
      <c r="BA26" s="42"/>
      <c r="BB26" s="42"/>
      <c r="BC26" s="42"/>
      <c r="BD26" s="42"/>
      <c r="BE26" s="42"/>
      <c r="BF26" s="42"/>
      <c r="BG26" s="42"/>
      <c r="BH26" s="20"/>
      <c r="BI26" s="20"/>
      <c r="BJ26" s="20"/>
      <c r="BK26" s="20"/>
      <c r="BL26" s="20"/>
      <c r="BM26" s="20"/>
    </row>
    <row r="27" spans="1:85" ht="25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"/>
      <c r="R27" s="4"/>
      <c r="S27" s="4"/>
      <c r="T27" s="4"/>
      <c r="U27" s="4"/>
      <c r="V27" s="4"/>
      <c r="W27" s="290" t="s">
        <v>17</v>
      </c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38"/>
      <c r="AK27" s="295" t="s">
        <v>18</v>
      </c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4"/>
      <c r="AW27" s="4"/>
      <c r="AX27" s="4"/>
      <c r="AY27" s="4"/>
      <c r="AZ27" s="41"/>
      <c r="BA27" s="42"/>
      <c r="BB27" s="42"/>
      <c r="BC27" s="42"/>
      <c r="BD27" s="42"/>
      <c r="BE27" s="42"/>
      <c r="BF27" s="42"/>
      <c r="BG27" s="42"/>
      <c r="BH27" s="20"/>
      <c r="BI27" s="20"/>
      <c r="BJ27" s="20"/>
      <c r="BK27" s="20"/>
      <c r="BL27" s="20"/>
      <c r="BM27" s="20"/>
    </row>
    <row r="28" spans="1:85" ht="2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/>
      <c r="AM28" s="44"/>
      <c r="AN28" s="296"/>
      <c r="AO28" s="296"/>
      <c r="AP28" s="45"/>
      <c r="AQ28" s="4"/>
      <c r="AR28" s="4"/>
      <c r="AS28" s="4"/>
      <c r="AT28" s="4"/>
      <c r="AU28" s="4"/>
      <c r="AV28" s="4"/>
      <c r="AW28" s="4"/>
      <c r="AX28" s="4"/>
      <c r="AY28" s="4"/>
      <c r="AZ28" s="41"/>
      <c r="BA28" s="42"/>
      <c r="BB28" s="42"/>
      <c r="BC28" s="42"/>
      <c r="BD28" s="42"/>
      <c r="BE28" s="42"/>
      <c r="BF28" s="42"/>
      <c r="BG28" s="42"/>
      <c r="BH28" s="20"/>
      <c r="BI28" s="20"/>
      <c r="BJ28" s="20"/>
      <c r="BK28" s="20"/>
      <c r="BL28" s="20"/>
      <c r="BM28" s="20"/>
    </row>
    <row r="29" spans="1:85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"/>
      <c r="R29" s="4"/>
      <c r="S29" s="4"/>
      <c r="T29" s="4"/>
      <c r="U29" s="4"/>
      <c r="V29" s="4"/>
      <c r="W29" s="297" t="s">
        <v>19</v>
      </c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46"/>
      <c r="AK29" s="298" t="s">
        <v>20</v>
      </c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4"/>
      <c r="AW29" s="4"/>
      <c r="AX29" s="4"/>
      <c r="AY29" s="4"/>
      <c r="AZ29" s="41"/>
      <c r="BA29" s="42"/>
      <c r="BB29" s="42"/>
      <c r="BC29" s="42"/>
      <c r="BD29" s="42"/>
      <c r="BE29" s="42"/>
      <c r="BF29" s="42"/>
      <c r="BG29" s="42"/>
      <c r="BH29" s="20"/>
      <c r="BI29" s="20"/>
      <c r="BJ29" s="20"/>
      <c r="BK29" s="20"/>
      <c r="BL29" s="20"/>
      <c r="BM29" s="20"/>
    </row>
    <row r="30" spans="1:85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"/>
      <c r="R30" s="4"/>
      <c r="S30" s="4"/>
      <c r="T30" s="4"/>
      <c r="U30" s="4"/>
      <c r="V30" s="4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/>
      <c r="AL30" s="47"/>
      <c r="AM30" s="47"/>
      <c r="AN30" s="47"/>
      <c r="AO30" s="47"/>
      <c r="AP30" s="47"/>
      <c r="AQ30" s="47"/>
      <c r="AU30" s="4"/>
      <c r="AV30" s="4"/>
      <c r="AW30" s="4"/>
      <c r="AX30" s="4"/>
      <c r="BF30" s="42"/>
      <c r="BG30" s="42"/>
      <c r="BH30" s="20"/>
      <c r="BI30" s="20"/>
      <c r="BJ30" s="20"/>
      <c r="BK30" s="20"/>
      <c r="BL30" s="20"/>
      <c r="BM30" s="20"/>
    </row>
    <row r="31" spans="1:85" ht="2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/>
      <c r="R31" s="4"/>
      <c r="S31" s="4"/>
      <c r="T31" s="4"/>
      <c r="U31" s="4"/>
      <c r="V31" s="4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8"/>
      <c r="AM31" s="48"/>
      <c r="AU31" s="4"/>
      <c r="AV31" s="4"/>
      <c r="AW31" s="4"/>
      <c r="AX31" s="4"/>
      <c r="BF31" s="42"/>
      <c r="BG31" s="42"/>
      <c r="BH31" s="42"/>
      <c r="BI31" s="42"/>
      <c r="BJ31" s="42"/>
      <c r="BK31" s="41"/>
      <c r="BL31" s="41"/>
      <c r="BM31" s="4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5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290" t="s">
        <v>21</v>
      </c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42"/>
      <c r="BG32" s="42"/>
      <c r="BH32" s="42"/>
      <c r="BI32" s="42"/>
      <c r="BJ32" s="42"/>
      <c r="BK32" s="41"/>
      <c r="BL32" s="41"/>
      <c r="BM32" s="4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6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91"/>
      <c r="AC33" s="291"/>
      <c r="AD33" s="291"/>
      <c r="AE33" s="291"/>
      <c r="AF33" s="291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4"/>
      <c r="BB33" s="42"/>
      <c r="BC33" s="42"/>
      <c r="BD33" s="42"/>
      <c r="BE33" s="42"/>
      <c r="BF33" s="42"/>
      <c r="BG33" s="42"/>
      <c r="BH33" s="42"/>
      <c r="BI33" s="42"/>
      <c r="BJ33" s="42"/>
      <c r="BK33" s="41"/>
      <c r="BL33" s="41"/>
      <c r="BM33" s="4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291"/>
      <c r="AC34" s="291"/>
      <c r="AD34" s="291"/>
      <c r="AE34" s="291"/>
      <c r="AF34" s="291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4"/>
      <c r="BB34" s="42"/>
      <c r="BC34" s="42"/>
      <c r="BD34" s="42"/>
      <c r="BE34" s="42"/>
      <c r="BF34" s="42"/>
      <c r="BG34" s="42"/>
      <c r="BH34" s="42"/>
      <c r="BI34" s="42"/>
      <c r="BJ34" s="42"/>
      <c r="BK34" s="41"/>
      <c r="BL34" s="41"/>
      <c r="BM34" s="4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7"/>
      <c r="AX35" s="7"/>
      <c r="AY35" s="7"/>
      <c r="AZ35" s="7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7"/>
      <c r="BL35" s="7"/>
      <c r="BM35" s="7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7"/>
      <c r="AX36" s="7"/>
      <c r="AY36" s="7"/>
      <c r="AZ36" s="7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7"/>
      <c r="BL36" s="7"/>
      <c r="BM36" s="7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7"/>
      <c r="AX37" s="7"/>
      <c r="AY37" s="7"/>
      <c r="AZ37" s="7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7"/>
      <c r="BL37" s="7"/>
      <c r="BM37" s="7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6" ht="42.75" customHeight="1" thickBot="1">
      <c r="E38" s="289" t="s">
        <v>27</v>
      </c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X38" s="49"/>
      <c r="BY38" s="49"/>
      <c r="BZ38" s="49"/>
      <c r="CA38" s="49"/>
      <c r="CB38" s="49"/>
      <c r="CD38" s="1"/>
      <c r="CE38" s="1"/>
      <c r="CG38" s="1"/>
      <c r="CH38" s="1"/>
    </row>
    <row r="39" spans="1:86" ht="18.75" customHeight="1" thickBot="1">
      <c r="B39" s="50"/>
      <c r="C39" s="270" t="s">
        <v>28</v>
      </c>
      <c r="D39" s="271" t="s">
        <v>29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3"/>
      <c r="AC39" s="271" t="s">
        <v>30</v>
      </c>
      <c r="AD39" s="272"/>
      <c r="AE39" s="272"/>
      <c r="AF39" s="272"/>
      <c r="AG39" s="272"/>
      <c r="AH39" s="273"/>
      <c r="AI39" s="280" t="s">
        <v>31</v>
      </c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1" t="s">
        <v>32</v>
      </c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3"/>
      <c r="BS39" s="51"/>
      <c r="BT39" s="52"/>
      <c r="BU39" s="52"/>
      <c r="BV39" s="52"/>
      <c r="BW39" s="52"/>
      <c r="BX39" s="52"/>
      <c r="BY39" s="4"/>
      <c r="BZ39" s="53"/>
      <c r="CA39" s="4"/>
      <c r="CB39" s="4"/>
      <c r="CC39" s="1"/>
      <c r="CD39" s="1"/>
      <c r="CE39" s="1"/>
    </row>
    <row r="40" spans="1:86" ht="18.75" customHeight="1" thickBot="1">
      <c r="B40" s="50"/>
      <c r="C40" s="270"/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6"/>
      <c r="AC40" s="274"/>
      <c r="AD40" s="275"/>
      <c r="AE40" s="275"/>
      <c r="AF40" s="275"/>
      <c r="AG40" s="275"/>
      <c r="AH40" s="276"/>
      <c r="AI40" s="287" t="s">
        <v>33</v>
      </c>
      <c r="AJ40" s="287"/>
      <c r="AK40" s="287"/>
      <c r="AL40" s="287" t="s">
        <v>34</v>
      </c>
      <c r="AM40" s="287"/>
      <c r="AN40" s="287"/>
      <c r="AO40" s="280" t="s">
        <v>35</v>
      </c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4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6"/>
      <c r="BS40" s="51"/>
      <c r="BT40" s="52"/>
      <c r="BU40" s="52"/>
      <c r="BV40" s="52"/>
      <c r="BW40" s="52"/>
      <c r="BX40" s="52"/>
      <c r="BY40" s="4"/>
      <c r="BZ40" s="53"/>
      <c r="CA40" s="4"/>
      <c r="CB40" s="4"/>
      <c r="CC40" s="1"/>
      <c r="CD40" s="1"/>
      <c r="CE40" s="1"/>
    </row>
    <row r="41" spans="1:86" ht="13.5" customHeight="1" thickBot="1">
      <c r="B41" s="50"/>
      <c r="C41" s="270"/>
      <c r="D41" s="274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6"/>
      <c r="AC41" s="274"/>
      <c r="AD41" s="275"/>
      <c r="AE41" s="275"/>
      <c r="AF41" s="275"/>
      <c r="AG41" s="275"/>
      <c r="AH41" s="276"/>
      <c r="AI41" s="287"/>
      <c r="AJ41" s="287"/>
      <c r="AK41" s="287"/>
      <c r="AL41" s="287"/>
      <c r="AM41" s="287"/>
      <c r="AN41" s="287"/>
      <c r="AO41" s="288" t="s">
        <v>26</v>
      </c>
      <c r="AP41" s="288"/>
      <c r="AQ41" s="288"/>
      <c r="AR41" s="280" t="s">
        <v>36</v>
      </c>
      <c r="AS41" s="280"/>
      <c r="AT41" s="280"/>
      <c r="AU41" s="280"/>
      <c r="AV41" s="280"/>
      <c r="AW41" s="280"/>
      <c r="AX41" s="280"/>
      <c r="AY41" s="280"/>
      <c r="AZ41" s="280"/>
      <c r="BA41" s="305" t="s">
        <v>37</v>
      </c>
      <c r="BB41" s="305"/>
      <c r="BC41" s="305"/>
      <c r="BD41" s="305"/>
      <c r="BE41" s="305"/>
      <c r="BF41" s="305"/>
      <c r="BG41" s="305" t="s">
        <v>38</v>
      </c>
      <c r="BH41" s="305"/>
      <c r="BI41" s="305"/>
      <c r="BJ41" s="305"/>
      <c r="BK41" s="305"/>
      <c r="BL41" s="305"/>
      <c r="BM41" s="306" t="s">
        <v>39</v>
      </c>
      <c r="BN41" s="306"/>
      <c r="BO41" s="306"/>
      <c r="BP41" s="306"/>
      <c r="BQ41" s="306"/>
      <c r="BR41" s="306"/>
      <c r="BS41" s="54"/>
      <c r="BT41" s="53"/>
      <c r="BU41" s="4"/>
      <c r="BV41" s="4"/>
      <c r="BW41" s="4"/>
      <c r="BX41" s="4"/>
      <c r="BY41" s="4"/>
      <c r="BZ41" s="4"/>
      <c r="CA41" s="4"/>
      <c r="CB41" s="4"/>
      <c r="CC41" s="4"/>
      <c r="CD41" s="1"/>
      <c r="CF41" s="3"/>
    </row>
    <row r="42" spans="1:86" ht="26.25" customHeight="1" thickBot="1">
      <c r="B42" s="50"/>
      <c r="C42" s="270"/>
      <c r="D42" s="274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6"/>
      <c r="AC42" s="274"/>
      <c r="AD42" s="275"/>
      <c r="AE42" s="275"/>
      <c r="AF42" s="275"/>
      <c r="AG42" s="275"/>
      <c r="AH42" s="276"/>
      <c r="AI42" s="287"/>
      <c r="AJ42" s="287"/>
      <c r="AK42" s="287"/>
      <c r="AL42" s="287"/>
      <c r="AM42" s="287"/>
      <c r="AN42" s="287"/>
      <c r="AO42" s="288"/>
      <c r="AP42" s="288"/>
      <c r="AQ42" s="288"/>
      <c r="AR42" s="287" t="s">
        <v>40</v>
      </c>
      <c r="AS42" s="287"/>
      <c r="AT42" s="287"/>
      <c r="AU42" s="287" t="s">
        <v>41</v>
      </c>
      <c r="AV42" s="287"/>
      <c r="AW42" s="287"/>
      <c r="AX42" s="287" t="s">
        <v>42</v>
      </c>
      <c r="AY42" s="287"/>
      <c r="AZ42" s="287"/>
      <c r="BA42" s="307" t="s">
        <v>23</v>
      </c>
      <c r="BB42" s="308"/>
      <c r="BC42" s="308"/>
      <c r="BD42" s="308" t="s">
        <v>24</v>
      </c>
      <c r="BE42" s="308"/>
      <c r="BF42" s="309"/>
      <c r="BG42" s="307" t="s">
        <v>43</v>
      </c>
      <c r="BH42" s="308"/>
      <c r="BI42" s="308"/>
      <c r="BJ42" s="308" t="s">
        <v>44</v>
      </c>
      <c r="BK42" s="308"/>
      <c r="BL42" s="309"/>
      <c r="BM42" s="299" t="s">
        <v>45</v>
      </c>
      <c r="BN42" s="300"/>
      <c r="BO42" s="300"/>
      <c r="BP42" s="300" t="s">
        <v>46</v>
      </c>
      <c r="BQ42" s="300"/>
      <c r="BR42" s="301"/>
      <c r="BS42" s="54"/>
      <c r="BT42" s="53"/>
      <c r="BU42" s="4"/>
      <c r="BV42" s="4"/>
      <c r="BW42" s="4"/>
      <c r="BX42" s="4"/>
      <c r="BY42" s="55"/>
      <c r="BZ42" s="41"/>
      <c r="CA42" s="41"/>
      <c r="CB42" s="41"/>
      <c r="CC42" s="41"/>
      <c r="CD42" s="7"/>
      <c r="CE42" s="7"/>
      <c r="CF42" s="7"/>
    </row>
    <row r="43" spans="1:86" ht="121.5" customHeight="1" thickBot="1">
      <c r="B43" s="50"/>
      <c r="C43" s="270"/>
      <c r="D43" s="277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9"/>
      <c r="AC43" s="277"/>
      <c r="AD43" s="278"/>
      <c r="AE43" s="278"/>
      <c r="AF43" s="278"/>
      <c r="AG43" s="278"/>
      <c r="AH43" s="279"/>
      <c r="AI43" s="287"/>
      <c r="AJ43" s="287"/>
      <c r="AK43" s="287"/>
      <c r="AL43" s="287"/>
      <c r="AM43" s="287"/>
      <c r="AN43" s="287"/>
      <c r="AO43" s="288"/>
      <c r="AP43" s="288"/>
      <c r="AQ43" s="288"/>
      <c r="AR43" s="287"/>
      <c r="AS43" s="287"/>
      <c r="AT43" s="287"/>
      <c r="AU43" s="287"/>
      <c r="AV43" s="287"/>
      <c r="AW43" s="287"/>
      <c r="AX43" s="287"/>
      <c r="AY43" s="287"/>
      <c r="AZ43" s="287"/>
      <c r="BA43" s="302" t="s">
        <v>47</v>
      </c>
      <c r="BB43" s="303"/>
      <c r="BC43" s="303"/>
      <c r="BD43" s="303" t="s">
        <v>48</v>
      </c>
      <c r="BE43" s="303"/>
      <c r="BF43" s="304"/>
      <c r="BG43" s="302" t="s">
        <v>49</v>
      </c>
      <c r="BH43" s="303"/>
      <c r="BI43" s="303"/>
      <c r="BJ43" s="303" t="s">
        <v>50</v>
      </c>
      <c r="BK43" s="303"/>
      <c r="BL43" s="304"/>
      <c r="BM43" s="302" t="s">
        <v>49</v>
      </c>
      <c r="BN43" s="303"/>
      <c r="BO43" s="303"/>
      <c r="BP43" s="303" t="s">
        <v>51</v>
      </c>
      <c r="BQ43" s="303"/>
      <c r="BR43" s="304"/>
      <c r="BS43" s="54"/>
      <c r="BT43" s="53"/>
      <c r="BU43" s="4"/>
      <c r="BV43" s="4"/>
      <c r="BW43" s="4"/>
      <c r="BX43" s="4"/>
      <c r="BY43" s="41"/>
      <c r="BZ43" s="41"/>
      <c r="CA43" s="41"/>
      <c r="CB43" s="41"/>
      <c r="CC43" s="41"/>
      <c r="CD43" s="7"/>
      <c r="CE43" s="7"/>
      <c r="CF43" s="7"/>
    </row>
    <row r="44" spans="1:86" ht="20.25" hidden="1" customHeight="1" thickTop="1" thickBot="1">
      <c r="B44" s="50"/>
      <c r="C44" s="56"/>
      <c r="D44" s="325" t="s">
        <v>52</v>
      </c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8"/>
      <c r="BT44" s="58"/>
      <c r="BU44" s="57"/>
      <c r="BV44" s="57"/>
      <c r="BW44" s="57"/>
      <c r="BX44" s="57"/>
      <c r="BY44" s="57"/>
      <c r="BZ44" s="59"/>
      <c r="CA44" s="60"/>
      <c r="CB44" s="61"/>
      <c r="CC44" s="61"/>
      <c r="CD44" s="61"/>
      <c r="CE44" s="61"/>
      <c r="CF44" s="61"/>
      <c r="CG44" s="61"/>
      <c r="CH44" s="62"/>
    </row>
    <row r="45" spans="1:86" ht="24" hidden="1" customHeight="1">
      <c r="B45" s="50"/>
      <c r="C45" s="63" t="s">
        <v>53</v>
      </c>
      <c r="D45" s="326" t="s">
        <v>54</v>
      </c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7"/>
      <c r="BT45" s="327"/>
      <c r="BU45" s="327"/>
      <c r="BV45" s="327"/>
      <c r="BW45" s="327"/>
      <c r="BX45" s="327"/>
      <c r="BY45" s="327"/>
      <c r="BZ45" s="328"/>
      <c r="CA45" s="60"/>
      <c r="CB45" s="61"/>
      <c r="CC45" s="61"/>
      <c r="CD45" s="61"/>
      <c r="CE45" s="61"/>
      <c r="CF45" s="61"/>
      <c r="CG45" s="61"/>
      <c r="CH45" s="62"/>
    </row>
    <row r="46" spans="1:86" ht="19.5" hidden="1" customHeight="1">
      <c r="B46" s="50"/>
      <c r="C46" s="64" t="s">
        <v>55</v>
      </c>
      <c r="D46" s="329" t="s">
        <v>56</v>
      </c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65"/>
      <c r="AD46" s="66"/>
      <c r="AE46" s="66"/>
      <c r="AF46" s="66"/>
      <c r="AG46" s="66"/>
      <c r="AH46" s="66"/>
      <c r="AI46" s="66"/>
      <c r="AJ46" s="67"/>
      <c r="AK46" s="330">
        <f>SUM(AK47:AM55)</f>
        <v>0</v>
      </c>
      <c r="AL46" s="311"/>
      <c r="AM46" s="312"/>
      <c r="AN46" s="330">
        <f>SUM(AN47:AP55)</f>
        <v>0</v>
      </c>
      <c r="AO46" s="311"/>
      <c r="AP46" s="312"/>
      <c r="AQ46" s="330">
        <f>SUM(AQ47:AS55)</f>
        <v>0</v>
      </c>
      <c r="AR46" s="311"/>
      <c r="AS46" s="312"/>
      <c r="AT46" s="330">
        <f>SUM(AT47:AV55)</f>
        <v>0</v>
      </c>
      <c r="AU46" s="311"/>
      <c r="AV46" s="331"/>
      <c r="AW46" s="310">
        <f>SUM(AW47:AY55)</f>
        <v>0</v>
      </c>
      <c r="AX46" s="311"/>
      <c r="AY46" s="311"/>
      <c r="AZ46" s="332">
        <f>SUM(AZ47:BB55)</f>
        <v>0</v>
      </c>
      <c r="BA46" s="311"/>
      <c r="BB46" s="312"/>
      <c r="BC46" s="330">
        <f>SUM(BC47:BE55)</f>
        <v>0</v>
      </c>
      <c r="BD46" s="311"/>
      <c r="BE46" s="331"/>
      <c r="BF46" s="310">
        <f>SUM(BF47:BH55)</f>
        <v>0</v>
      </c>
      <c r="BG46" s="311"/>
      <c r="BH46" s="312"/>
      <c r="BI46" s="313"/>
      <c r="BJ46" s="311"/>
      <c r="BK46" s="311"/>
      <c r="BL46" s="311"/>
      <c r="BM46" s="311"/>
      <c r="BN46" s="312"/>
      <c r="BO46" s="313"/>
      <c r="BP46" s="311"/>
      <c r="BQ46" s="311"/>
      <c r="BR46" s="311"/>
      <c r="BS46" s="311"/>
      <c r="BT46" s="312"/>
      <c r="BU46" s="313"/>
      <c r="BV46" s="311"/>
      <c r="BW46" s="311"/>
      <c r="BX46" s="311"/>
      <c r="BY46" s="311"/>
      <c r="BZ46" s="312"/>
      <c r="CA46" s="68"/>
      <c r="CB46" s="69"/>
      <c r="CC46" s="69"/>
      <c r="CD46" s="69"/>
      <c r="CE46" s="69"/>
      <c r="CF46" s="69"/>
      <c r="CG46" s="69"/>
      <c r="CH46" s="70"/>
    </row>
    <row r="47" spans="1:86" ht="12.75" hidden="1" customHeight="1">
      <c r="B47" s="50"/>
      <c r="C47" s="71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72"/>
      <c r="AD47" s="73"/>
      <c r="AE47" s="74"/>
      <c r="AF47" s="74"/>
      <c r="AG47" s="74"/>
      <c r="AH47" s="74"/>
      <c r="AI47" s="74"/>
      <c r="AJ47" s="75"/>
      <c r="AK47" s="315"/>
      <c r="AL47" s="316"/>
      <c r="AM47" s="317"/>
      <c r="AN47" s="315"/>
      <c r="AO47" s="316"/>
      <c r="AP47" s="318"/>
      <c r="AQ47" s="319"/>
      <c r="AR47" s="320"/>
      <c r="AS47" s="321"/>
      <c r="AT47" s="322"/>
      <c r="AU47" s="323"/>
      <c r="AV47" s="323"/>
      <c r="AW47" s="324"/>
      <c r="AX47" s="324"/>
      <c r="AY47" s="324"/>
      <c r="AZ47" s="333"/>
      <c r="BA47" s="316"/>
      <c r="BB47" s="317"/>
      <c r="BC47" s="315"/>
      <c r="BD47" s="316"/>
      <c r="BE47" s="317"/>
      <c r="BF47" s="316"/>
      <c r="BG47" s="316"/>
      <c r="BH47" s="318"/>
      <c r="BI47" s="337"/>
      <c r="BJ47" s="338"/>
      <c r="BK47" s="338"/>
      <c r="BL47" s="338"/>
      <c r="BM47" s="338"/>
      <c r="BN47" s="339"/>
      <c r="BO47" s="337"/>
      <c r="BP47" s="338"/>
      <c r="BQ47" s="338"/>
      <c r="BR47" s="338"/>
      <c r="BS47" s="338"/>
      <c r="BT47" s="339"/>
      <c r="BU47" s="337"/>
      <c r="BV47" s="338"/>
      <c r="BW47" s="338"/>
      <c r="BX47" s="338"/>
      <c r="BY47" s="338"/>
      <c r="BZ47" s="339"/>
      <c r="CA47" s="4"/>
      <c r="CB47" s="4"/>
      <c r="CC47" s="1"/>
      <c r="CD47" s="1"/>
      <c r="CE47" s="1"/>
    </row>
    <row r="48" spans="1:86" ht="12.75" hidden="1" customHeight="1">
      <c r="B48" s="50"/>
      <c r="C48" s="71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72"/>
      <c r="AD48" s="73"/>
      <c r="AE48" s="74"/>
      <c r="AF48" s="74"/>
      <c r="AG48" s="74"/>
      <c r="AH48" s="74"/>
      <c r="AI48" s="74"/>
      <c r="AJ48" s="75"/>
      <c r="AK48" s="315"/>
      <c r="AL48" s="316"/>
      <c r="AM48" s="317"/>
      <c r="AN48" s="315"/>
      <c r="AO48" s="316"/>
      <c r="AP48" s="318"/>
      <c r="AQ48" s="319"/>
      <c r="AR48" s="320"/>
      <c r="AS48" s="321"/>
      <c r="AT48" s="322"/>
      <c r="AU48" s="323"/>
      <c r="AV48" s="323"/>
      <c r="AW48" s="324"/>
      <c r="AX48" s="324"/>
      <c r="AY48" s="324"/>
      <c r="AZ48" s="333"/>
      <c r="BA48" s="316"/>
      <c r="BB48" s="317"/>
      <c r="BC48" s="315"/>
      <c r="BD48" s="316"/>
      <c r="BE48" s="317"/>
      <c r="BF48" s="316"/>
      <c r="BG48" s="316"/>
      <c r="BH48" s="318"/>
      <c r="BI48" s="334"/>
      <c r="BJ48" s="335"/>
      <c r="BK48" s="335"/>
      <c r="BL48" s="335"/>
      <c r="BM48" s="335"/>
      <c r="BN48" s="336"/>
      <c r="BO48" s="334"/>
      <c r="BP48" s="335"/>
      <c r="BQ48" s="335"/>
      <c r="BR48" s="335"/>
      <c r="BS48" s="335"/>
      <c r="BT48" s="336"/>
      <c r="BU48" s="334"/>
      <c r="BV48" s="335"/>
      <c r="BW48" s="335"/>
      <c r="BX48" s="335"/>
      <c r="BY48" s="335"/>
      <c r="BZ48" s="336"/>
      <c r="CA48" s="4"/>
      <c r="CB48" s="4"/>
      <c r="CC48" s="1"/>
      <c r="CD48" s="1"/>
      <c r="CE48" s="1"/>
    </row>
    <row r="49" spans="2:83" ht="12.75" hidden="1" customHeight="1">
      <c r="B49" s="50"/>
      <c r="C49" s="71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72"/>
      <c r="AD49" s="73"/>
      <c r="AE49" s="74"/>
      <c r="AF49" s="74"/>
      <c r="AG49" s="74"/>
      <c r="AH49" s="74"/>
      <c r="AI49" s="74"/>
      <c r="AJ49" s="75"/>
      <c r="AK49" s="340"/>
      <c r="AL49" s="324"/>
      <c r="AM49" s="341"/>
      <c r="AN49" s="340"/>
      <c r="AO49" s="324"/>
      <c r="AP49" s="342"/>
      <c r="AQ49" s="319"/>
      <c r="AR49" s="320"/>
      <c r="AS49" s="321"/>
      <c r="AT49" s="322"/>
      <c r="AU49" s="323"/>
      <c r="AV49" s="323"/>
      <c r="AW49" s="324"/>
      <c r="AX49" s="324"/>
      <c r="AY49" s="324"/>
      <c r="AZ49" s="333"/>
      <c r="BA49" s="316"/>
      <c r="BB49" s="317"/>
      <c r="BC49" s="315"/>
      <c r="BD49" s="316"/>
      <c r="BE49" s="317"/>
      <c r="BF49" s="316"/>
      <c r="BG49" s="316"/>
      <c r="BH49" s="318"/>
      <c r="BI49" s="334"/>
      <c r="BJ49" s="335"/>
      <c r="BK49" s="335"/>
      <c r="BL49" s="335"/>
      <c r="BM49" s="335"/>
      <c r="BN49" s="336"/>
      <c r="BO49" s="334"/>
      <c r="BP49" s="335"/>
      <c r="BQ49" s="335"/>
      <c r="BR49" s="335"/>
      <c r="BS49" s="335"/>
      <c r="BT49" s="336"/>
      <c r="BU49" s="334"/>
      <c r="BV49" s="335"/>
      <c r="BW49" s="335"/>
      <c r="BX49" s="335"/>
      <c r="BY49" s="335"/>
      <c r="BZ49" s="336"/>
      <c r="CA49" s="4"/>
      <c r="CB49" s="4"/>
      <c r="CC49" s="1"/>
      <c r="CD49" s="1"/>
      <c r="CE49" s="1"/>
    </row>
    <row r="50" spans="2:83" ht="12.75" hidden="1" customHeight="1">
      <c r="B50" s="50"/>
      <c r="C50" s="71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72"/>
      <c r="AD50" s="73"/>
      <c r="AE50" s="74"/>
      <c r="AF50" s="74"/>
      <c r="AG50" s="74"/>
      <c r="AH50" s="74"/>
      <c r="AI50" s="74"/>
      <c r="AJ50" s="75"/>
      <c r="AK50" s="340"/>
      <c r="AL50" s="324"/>
      <c r="AM50" s="341"/>
      <c r="AN50" s="340"/>
      <c r="AO50" s="324"/>
      <c r="AP50" s="342"/>
      <c r="AQ50" s="319"/>
      <c r="AR50" s="320"/>
      <c r="AS50" s="321"/>
      <c r="AT50" s="322"/>
      <c r="AU50" s="323"/>
      <c r="AV50" s="323"/>
      <c r="AW50" s="324"/>
      <c r="AX50" s="324"/>
      <c r="AY50" s="324"/>
      <c r="AZ50" s="333"/>
      <c r="BA50" s="316"/>
      <c r="BB50" s="317"/>
      <c r="BC50" s="315"/>
      <c r="BD50" s="316"/>
      <c r="BE50" s="317"/>
      <c r="BF50" s="316"/>
      <c r="BG50" s="316"/>
      <c r="BH50" s="318"/>
      <c r="BI50" s="334"/>
      <c r="BJ50" s="335"/>
      <c r="BK50" s="335"/>
      <c r="BL50" s="335"/>
      <c r="BM50" s="335"/>
      <c r="BN50" s="336"/>
      <c r="BO50" s="334"/>
      <c r="BP50" s="335"/>
      <c r="BQ50" s="335"/>
      <c r="BR50" s="335"/>
      <c r="BS50" s="335"/>
      <c r="BT50" s="336"/>
      <c r="BU50" s="334"/>
      <c r="BV50" s="335"/>
      <c r="BW50" s="335"/>
      <c r="BX50" s="335"/>
      <c r="BY50" s="335"/>
      <c r="BZ50" s="336"/>
      <c r="CA50" s="4"/>
      <c r="CB50" s="4"/>
      <c r="CC50" s="1"/>
      <c r="CD50" s="1"/>
      <c r="CE50" s="1"/>
    </row>
    <row r="51" spans="2:83" ht="12.75" hidden="1" customHeight="1">
      <c r="B51" s="50"/>
      <c r="C51" s="71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76"/>
      <c r="AD51" s="73"/>
      <c r="AE51" s="74"/>
      <c r="AF51" s="74"/>
      <c r="AG51" s="74"/>
      <c r="AH51" s="74"/>
      <c r="AI51" s="74"/>
      <c r="AJ51" s="75"/>
      <c r="AK51" s="315"/>
      <c r="AL51" s="316"/>
      <c r="AM51" s="317"/>
      <c r="AN51" s="340"/>
      <c r="AO51" s="324"/>
      <c r="AP51" s="342"/>
      <c r="AQ51" s="319"/>
      <c r="AR51" s="320"/>
      <c r="AS51" s="321"/>
      <c r="AT51" s="322"/>
      <c r="AU51" s="323"/>
      <c r="AV51" s="323"/>
      <c r="AW51" s="324"/>
      <c r="AX51" s="324"/>
      <c r="AY51" s="324"/>
      <c r="AZ51" s="333"/>
      <c r="BA51" s="316"/>
      <c r="BB51" s="317"/>
      <c r="BC51" s="315"/>
      <c r="BD51" s="316"/>
      <c r="BE51" s="317"/>
      <c r="BF51" s="316"/>
      <c r="BG51" s="316"/>
      <c r="BH51" s="318"/>
      <c r="BI51" s="334"/>
      <c r="BJ51" s="335"/>
      <c r="BK51" s="335"/>
      <c r="BL51" s="335"/>
      <c r="BM51" s="335"/>
      <c r="BN51" s="336"/>
      <c r="BO51" s="334"/>
      <c r="BP51" s="335"/>
      <c r="BQ51" s="335"/>
      <c r="BR51" s="335"/>
      <c r="BS51" s="335"/>
      <c r="BT51" s="336"/>
      <c r="BU51" s="334"/>
      <c r="BV51" s="335"/>
      <c r="BW51" s="335"/>
      <c r="BX51" s="335"/>
      <c r="BY51" s="335"/>
      <c r="BZ51" s="336"/>
      <c r="CA51" s="4"/>
      <c r="CB51" s="4"/>
      <c r="CC51" s="1"/>
      <c r="CD51" s="1"/>
      <c r="CE51" s="1"/>
    </row>
    <row r="52" spans="2:83" ht="12.75" hidden="1" customHeight="1">
      <c r="B52" s="50"/>
      <c r="C52" s="71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72"/>
      <c r="AD52" s="73"/>
      <c r="AE52" s="74"/>
      <c r="AF52" s="74"/>
      <c r="AG52" s="74"/>
      <c r="AH52" s="74"/>
      <c r="AI52" s="74"/>
      <c r="AJ52" s="75"/>
      <c r="AK52" s="340"/>
      <c r="AL52" s="324"/>
      <c r="AM52" s="341"/>
      <c r="AN52" s="340"/>
      <c r="AO52" s="324"/>
      <c r="AP52" s="342"/>
      <c r="AQ52" s="319"/>
      <c r="AR52" s="320"/>
      <c r="AS52" s="321"/>
      <c r="AT52" s="322"/>
      <c r="AU52" s="323"/>
      <c r="AV52" s="323"/>
      <c r="AW52" s="324"/>
      <c r="AX52" s="324"/>
      <c r="AY52" s="324"/>
      <c r="AZ52" s="333"/>
      <c r="BA52" s="316"/>
      <c r="BB52" s="317"/>
      <c r="BC52" s="315"/>
      <c r="BD52" s="316"/>
      <c r="BE52" s="317"/>
      <c r="BF52" s="316"/>
      <c r="BG52" s="316"/>
      <c r="BH52" s="318"/>
      <c r="BI52" s="334"/>
      <c r="BJ52" s="335"/>
      <c r="BK52" s="335"/>
      <c r="BL52" s="335"/>
      <c r="BM52" s="335"/>
      <c r="BN52" s="336"/>
      <c r="BO52" s="334"/>
      <c r="BP52" s="335"/>
      <c r="BQ52" s="335"/>
      <c r="BR52" s="335"/>
      <c r="BS52" s="335"/>
      <c r="BT52" s="336"/>
      <c r="BU52" s="334"/>
      <c r="BV52" s="335"/>
      <c r="BW52" s="335"/>
      <c r="BX52" s="335"/>
      <c r="BY52" s="335"/>
      <c r="BZ52" s="336"/>
      <c r="CA52" s="4"/>
      <c r="CB52" s="4"/>
      <c r="CC52" s="1"/>
      <c r="CD52" s="1"/>
      <c r="CE52" s="1"/>
    </row>
    <row r="53" spans="2:83" ht="12.75" hidden="1" customHeight="1">
      <c r="B53" s="50"/>
      <c r="C53" s="71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76"/>
      <c r="AD53" s="73"/>
      <c r="AE53" s="74"/>
      <c r="AF53" s="74"/>
      <c r="AG53" s="74"/>
      <c r="AH53" s="74"/>
      <c r="AI53" s="74"/>
      <c r="AJ53" s="75"/>
      <c r="AK53" s="315"/>
      <c r="AL53" s="316"/>
      <c r="AM53" s="317"/>
      <c r="AN53" s="340"/>
      <c r="AO53" s="324"/>
      <c r="AP53" s="342"/>
      <c r="AQ53" s="319"/>
      <c r="AR53" s="320"/>
      <c r="AS53" s="321"/>
      <c r="AT53" s="322"/>
      <c r="AU53" s="323"/>
      <c r="AV53" s="323"/>
      <c r="AW53" s="324"/>
      <c r="AX53" s="324"/>
      <c r="AY53" s="324"/>
      <c r="AZ53" s="333"/>
      <c r="BA53" s="316"/>
      <c r="BB53" s="317"/>
      <c r="BC53" s="315"/>
      <c r="BD53" s="316"/>
      <c r="BE53" s="317"/>
      <c r="BF53" s="316"/>
      <c r="BG53" s="316"/>
      <c r="BH53" s="318"/>
      <c r="BI53" s="334"/>
      <c r="BJ53" s="335"/>
      <c r="BK53" s="335"/>
      <c r="BL53" s="335"/>
      <c r="BM53" s="335"/>
      <c r="BN53" s="336"/>
      <c r="BO53" s="334"/>
      <c r="BP53" s="335"/>
      <c r="BQ53" s="335"/>
      <c r="BR53" s="335"/>
      <c r="BS53" s="335"/>
      <c r="BT53" s="336"/>
      <c r="BU53" s="334"/>
      <c r="BV53" s="335"/>
      <c r="BW53" s="335"/>
      <c r="BX53" s="335"/>
      <c r="BY53" s="335"/>
      <c r="BZ53" s="336"/>
      <c r="CA53" s="4"/>
      <c r="CB53" s="4"/>
      <c r="CC53" s="1"/>
      <c r="CD53" s="1"/>
      <c r="CE53" s="1"/>
    </row>
    <row r="54" spans="2:83" ht="12.75" hidden="1" customHeight="1">
      <c r="B54" s="50"/>
      <c r="C54" s="71"/>
      <c r="D54" s="343"/>
      <c r="E54" s="343"/>
      <c r="F54" s="343"/>
      <c r="G54" s="343"/>
      <c r="H54" s="343"/>
      <c r="I54" s="343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72"/>
      <c r="AD54" s="77"/>
      <c r="AE54" s="74"/>
      <c r="AF54" s="74"/>
      <c r="AG54" s="74"/>
      <c r="AH54" s="74"/>
      <c r="AI54" s="74"/>
      <c r="AJ54" s="75"/>
      <c r="AK54" s="340"/>
      <c r="AL54" s="324"/>
      <c r="AM54" s="341"/>
      <c r="AN54" s="340"/>
      <c r="AO54" s="324"/>
      <c r="AP54" s="342"/>
      <c r="AQ54" s="319"/>
      <c r="AR54" s="320"/>
      <c r="AS54" s="321"/>
      <c r="AT54" s="322"/>
      <c r="AU54" s="323"/>
      <c r="AV54" s="323"/>
      <c r="AW54" s="324"/>
      <c r="AX54" s="324"/>
      <c r="AY54" s="324"/>
      <c r="AZ54" s="333"/>
      <c r="BA54" s="316"/>
      <c r="BB54" s="317"/>
      <c r="BC54" s="315"/>
      <c r="BD54" s="316"/>
      <c r="BE54" s="317"/>
      <c r="BF54" s="316"/>
      <c r="BG54" s="316"/>
      <c r="BH54" s="318"/>
      <c r="BI54" s="334"/>
      <c r="BJ54" s="335"/>
      <c r="BK54" s="335"/>
      <c r="BL54" s="335"/>
      <c r="BM54" s="335"/>
      <c r="BN54" s="336"/>
      <c r="BO54" s="334"/>
      <c r="BP54" s="335"/>
      <c r="BQ54" s="335"/>
      <c r="BR54" s="335"/>
      <c r="BS54" s="335"/>
      <c r="BT54" s="336"/>
      <c r="BU54" s="334"/>
      <c r="BV54" s="335"/>
      <c r="BW54" s="335"/>
      <c r="BX54" s="335"/>
      <c r="BY54" s="335"/>
      <c r="BZ54" s="336"/>
      <c r="CA54" s="4"/>
      <c r="CB54" s="4"/>
      <c r="CC54" s="1"/>
      <c r="CD54" s="1"/>
      <c r="CE54" s="1"/>
    </row>
    <row r="55" spans="2:83" ht="12.75" hidden="1" customHeight="1">
      <c r="B55" s="50"/>
      <c r="C55" s="71"/>
      <c r="D55" s="343"/>
      <c r="E55" s="343"/>
      <c r="F55" s="343"/>
      <c r="G55" s="343"/>
      <c r="H55" s="343"/>
      <c r="I55" s="343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76"/>
      <c r="AD55" s="73"/>
      <c r="AE55" s="74"/>
      <c r="AF55" s="74"/>
      <c r="AG55" s="74"/>
      <c r="AH55" s="74"/>
      <c r="AI55" s="74"/>
      <c r="AJ55" s="75"/>
      <c r="AK55" s="340"/>
      <c r="AL55" s="324"/>
      <c r="AM55" s="341"/>
      <c r="AN55" s="340"/>
      <c r="AO55" s="324"/>
      <c r="AP55" s="342"/>
      <c r="AQ55" s="319"/>
      <c r="AR55" s="320"/>
      <c r="AS55" s="321"/>
      <c r="AT55" s="322"/>
      <c r="AU55" s="323"/>
      <c r="AV55" s="323"/>
      <c r="AW55" s="324"/>
      <c r="AX55" s="324"/>
      <c r="AY55" s="324"/>
      <c r="AZ55" s="333"/>
      <c r="BA55" s="316"/>
      <c r="BB55" s="317"/>
      <c r="BC55" s="315"/>
      <c r="BD55" s="316"/>
      <c r="BE55" s="317"/>
      <c r="BF55" s="316"/>
      <c r="BG55" s="316"/>
      <c r="BH55" s="318"/>
      <c r="BI55" s="334"/>
      <c r="BJ55" s="335"/>
      <c r="BK55" s="335"/>
      <c r="BL55" s="335"/>
      <c r="BM55" s="335"/>
      <c r="BN55" s="336"/>
      <c r="BO55" s="334"/>
      <c r="BP55" s="335"/>
      <c r="BQ55" s="335"/>
      <c r="BR55" s="335"/>
      <c r="BS55" s="335"/>
      <c r="BT55" s="336"/>
      <c r="BU55" s="334"/>
      <c r="BV55" s="335"/>
      <c r="BW55" s="335"/>
      <c r="BX55" s="335"/>
      <c r="BY55" s="335"/>
      <c r="BZ55" s="336"/>
      <c r="CA55" s="4"/>
      <c r="CB55" s="4"/>
      <c r="CC55" s="1"/>
      <c r="CD55" s="1"/>
      <c r="CE55" s="1"/>
    </row>
    <row r="56" spans="2:83" ht="21.75" hidden="1" customHeight="1">
      <c r="B56" s="50"/>
      <c r="C56" s="64" t="s">
        <v>57</v>
      </c>
      <c r="D56" s="329" t="s">
        <v>58</v>
      </c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65"/>
      <c r="AD56" s="66"/>
      <c r="AE56" s="66"/>
      <c r="AF56" s="66"/>
      <c r="AG56" s="66"/>
      <c r="AH56" s="66"/>
      <c r="AI56" s="66"/>
      <c r="AJ56" s="67"/>
      <c r="AK56" s="330">
        <f>SUM(AK57:AM59)</f>
        <v>0</v>
      </c>
      <c r="AL56" s="310"/>
      <c r="AM56" s="346"/>
      <c r="AN56" s="330">
        <f>SUM(AN57:AP59)</f>
        <v>0</v>
      </c>
      <c r="AO56" s="310"/>
      <c r="AP56" s="346"/>
      <c r="AQ56" s="330">
        <f>SUM(AQ57:AS59)</f>
        <v>0</v>
      </c>
      <c r="AR56" s="310"/>
      <c r="AS56" s="346"/>
      <c r="AT56" s="330">
        <f>SUM(AT57:AV59)</f>
        <v>0</v>
      </c>
      <c r="AU56" s="310"/>
      <c r="AV56" s="310"/>
      <c r="AW56" s="332">
        <f>SUM(AW57:AY59)</f>
        <v>0</v>
      </c>
      <c r="AX56" s="310"/>
      <c r="AY56" s="347"/>
      <c r="AZ56" s="331"/>
      <c r="BA56" s="344"/>
      <c r="BB56" s="345"/>
      <c r="BC56" s="330">
        <f>SUM(BC57:BE59)</f>
        <v>0</v>
      </c>
      <c r="BD56" s="310"/>
      <c r="BE56" s="310"/>
      <c r="BF56" s="332">
        <f>SUM(BF57:BH59)</f>
        <v>0</v>
      </c>
      <c r="BG56" s="310"/>
      <c r="BH56" s="346"/>
      <c r="BI56" s="313"/>
      <c r="BJ56" s="311"/>
      <c r="BK56" s="311"/>
      <c r="BL56" s="311"/>
      <c r="BM56" s="311"/>
      <c r="BN56" s="312"/>
      <c r="BO56" s="313"/>
      <c r="BP56" s="311"/>
      <c r="BQ56" s="311"/>
      <c r="BR56" s="311"/>
      <c r="BS56" s="311"/>
      <c r="BT56" s="312"/>
      <c r="BU56" s="313"/>
      <c r="BV56" s="311"/>
      <c r="BW56" s="311"/>
      <c r="BX56" s="311"/>
      <c r="BY56" s="311"/>
      <c r="BZ56" s="312"/>
      <c r="CA56" s="4"/>
      <c r="CB56" s="4"/>
      <c r="CC56" s="1"/>
      <c r="CD56" s="1"/>
      <c r="CE56" s="1"/>
    </row>
    <row r="57" spans="2:83" ht="12.75" hidden="1" customHeight="1">
      <c r="B57" s="50"/>
      <c r="C57" s="78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73"/>
      <c r="AD57" s="73"/>
      <c r="AE57" s="74"/>
      <c r="AF57" s="74"/>
      <c r="AG57" s="74"/>
      <c r="AH57" s="74"/>
      <c r="AI57" s="74"/>
      <c r="AJ57" s="75"/>
      <c r="AK57" s="340"/>
      <c r="AL57" s="324"/>
      <c r="AM57" s="341"/>
      <c r="AN57" s="340"/>
      <c r="AO57" s="324"/>
      <c r="AP57" s="342"/>
      <c r="AQ57" s="319"/>
      <c r="AR57" s="320"/>
      <c r="AS57" s="321"/>
      <c r="AT57" s="322"/>
      <c r="AU57" s="323"/>
      <c r="AV57" s="323"/>
      <c r="AW57" s="324"/>
      <c r="AX57" s="324"/>
      <c r="AY57" s="324"/>
      <c r="AZ57" s="333"/>
      <c r="BA57" s="316"/>
      <c r="BB57" s="317"/>
      <c r="BC57" s="315"/>
      <c r="BD57" s="316"/>
      <c r="BE57" s="317"/>
      <c r="BF57" s="316"/>
      <c r="BG57" s="316"/>
      <c r="BH57" s="318"/>
      <c r="BI57" s="334"/>
      <c r="BJ57" s="335"/>
      <c r="BK57" s="335"/>
      <c r="BL57" s="335"/>
      <c r="BM57" s="335"/>
      <c r="BN57" s="336"/>
      <c r="BO57" s="334"/>
      <c r="BP57" s="335"/>
      <c r="BQ57" s="335"/>
      <c r="BR57" s="335"/>
      <c r="BS57" s="335"/>
      <c r="BT57" s="336"/>
      <c r="BU57" s="334"/>
      <c r="BV57" s="335"/>
      <c r="BW57" s="335"/>
      <c r="BX57" s="335"/>
      <c r="BY57" s="335"/>
      <c r="BZ57" s="336"/>
      <c r="CA57" s="4"/>
      <c r="CB57" s="4"/>
      <c r="CC57" s="1"/>
      <c r="CD57" s="1"/>
      <c r="CE57" s="1"/>
    </row>
    <row r="58" spans="2:83" ht="12.75" hidden="1" customHeight="1">
      <c r="B58" s="50"/>
      <c r="C58" s="78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73"/>
      <c r="AD58" s="73"/>
      <c r="AE58" s="74"/>
      <c r="AF58" s="74"/>
      <c r="AG58" s="74"/>
      <c r="AH58" s="74"/>
      <c r="AI58" s="74"/>
      <c r="AJ58" s="75"/>
      <c r="AK58" s="340"/>
      <c r="AL58" s="324"/>
      <c r="AM58" s="341"/>
      <c r="AN58" s="340"/>
      <c r="AO58" s="324"/>
      <c r="AP58" s="342"/>
      <c r="AQ58" s="319"/>
      <c r="AR58" s="320"/>
      <c r="AS58" s="321"/>
      <c r="AT58" s="322"/>
      <c r="AU58" s="323"/>
      <c r="AV58" s="323"/>
      <c r="AW58" s="324"/>
      <c r="AX58" s="324"/>
      <c r="AY58" s="324"/>
      <c r="AZ58" s="333"/>
      <c r="BA58" s="316"/>
      <c r="BB58" s="317"/>
      <c r="BC58" s="315"/>
      <c r="BD58" s="316"/>
      <c r="BE58" s="317"/>
      <c r="BF58" s="316"/>
      <c r="BG58" s="316"/>
      <c r="BH58" s="318"/>
      <c r="BI58" s="334"/>
      <c r="BJ58" s="335"/>
      <c r="BK58" s="335"/>
      <c r="BL58" s="335"/>
      <c r="BM58" s="335"/>
      <c r="BN58" s="336"/>
      <c r="BO58" s="334"/>
      <c r="BP58" s="335"/>
      <c r="BQ58" s="335"/>
      <c r="BR58" s="335"/>
      <c r="BS58" s="335"/>
      <c r="BT58" s="336"/>
      <c r="BU58" s="334"/>
      <c r="BV58" s="335"/>
      <c r="BW58" s="335"/>
      <c r="BX58" s="335"/>
      <c r="BY58" s="335"/>
      <c r="BZ58" s="336"/>
      <c r="CA58" s="4"/>
      <c r="CB58" s="4"/>
      <c r="CC58" s="1"/>
      <c r="CD58" s="1"/>
      <c r="CE58" s="1"/>
    </row>
    <row r="59" spans="2:83" ht="12.75" hidden="1" customHeight="1">
      <c r="B59" s="50"/>
      <c r="C59" s="78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73"/>
      <c r="AD59" s="73"/>
      <c r="AE59" s="74"/>
      <c r="AF59" s="74"/>
      <c r="AG59" s="74"/>
      <c r="AH59" s="74"/>
      <c r="AI59" s="74"/>
      <c r="AJ59" s="75"/>
      <c r="AK59" s="315"/>
      <c r="AL59" s="316"/>
      <c r="AM59" s="317"/>
      <c r="AN59" s="315"/>
      <c r="AO59" s="316"/>
      <c r="AP59" s="318"/>
      <c r="AQ59" s="319"/>
      <c r="AR59" s="320"/>
      <c r="AS59" s="321"/>
      <c r="AT59" s="322"/>
      <c r="AU59" s="323"/>
      <c r="AV59" s="323"/>
      <c r="AW59" s="324"/>
      <c r="AX59" s="324"/>
      <c r="AY59" s="324"/>
      <c r="AZ59" s="333"/>
      <c r="BA59" s="316"/>
      <c r="BB59" s="317"/>
      <c r="BC59" s="315"/>
      <c r="BD59" s="316"/>
      <c r="BE59" s="317"/>
      <c r="BF59" s="316"/>
      <c r="BG59" s="316"/>
      <c r="BH59" s="318"/>
      <c r="BI59" s="334"/>
      <c r="BJ59" s="335"/>
      <c r="BK59" s="335"/>
      <c r="BL59" s="335"/>
      <c r="BM59" s="335"/>
      <c r="BN59" s="336"/>
      <c r="BO59" s="334"/>
      <c r="BP59" s="335"/>
      <c r="BQ59" s="335"/>
      <c r="BR59" s="335"/>
      <c r="BS59" s="335"/>
      <c r="BT59" s="336"/>
      <c r="BU59" s="334"/>
      <c r="BV59" s="335"/>
      <c r="BW59" s="335"/>
      <c r="BX59" s="335"/>
      <c r="BY59" s="335"/>
      <c r="BZ59" s="336"/>
      <c r="CA59" s="4"/>
      <c r="CB59" s="4"/>
      <c r="CC59" s="1"/>
      <c r="CD59" s="1"/>
      <c r="CE59" s="1"/>
    </row>
    <row r="60" spans="2:83" ht="16.5" hidden="1" thickBot="1">
      <c r="B60" s="50"/>
      <c r="C60" s="356" t="s">
        <v>59</v>
      </c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79"/>
      <c r="AD60" s="80"/>
      <c r="AE60" s="80"/>
      <c r="AF60" s="80"/>
      <c r="AG60" s="80"/>
      <c r="AH60" s="80"/>
      <c r="AI60" s="80"/>
      <c r="AJ60" s="81"/>
      <c r="AK60" s="350">
        <f>AK56+AK46</f>
        <v>0</v>
      </c>
      <c r="AL60" s="348"/>
      <c r="AM60" s="351"/>
      <c r="AN60" s="350">
        <f>AN56+AN46</f>
        <v>0</v>
      </c>
      <c r="AO60" s="348"/>
      <c r="AP60" s="351"/>
      <c r="AQ60" s="350">
        <f>AQ56+AQ46</f>
        <v>0</v>
      </c>
      <c r="AR60" s="348"/>
      <c r="AS60" s="351"/>
      <c r="AT60" s="350">
        <f>AT56+AT46</f>
        <v>0</v>
      </c>
      <c r="AU60" s="348"/>
      <c r="AV60" s="351"/>
      <c r="AW60" s="352">
        <f>AW56+AW46</f>
        <v>0</v>
      </c>
      <c r="AX60" s="348"/>
      <c r="AY60" s="348"/>
      <c r="AZ60" s="348"/>
      <c r="BA60" s="348"/>
      <c r="BB60" s="349"/>
      <c r="BC60" s="350">
        <f>BC56+BC46</f>
        <v>0</v>
      </c>
      <c r="BD60" s="348"/>
      <c r="BE60" s="351"/>
      <c r="BF60" s="352">
        <f>BF56+BF46</f>
        <v>0</v>
      </c>
      <c r="BG60" s="348"/>
      <c r="BH60" s="349"/>
      <c r="BI60" s="353"/>
      <c r="BJ60" s="354"/>
      <c r="BK60" s="354"/>
      <c r="BL60" s="354"/>
      <c r="BM60" s="354"/>
      <c r="BN60" s="355"/>
      <c r="BO60" s="353"/>
      <c r="BP60" s="354"/>
      <c r="BQ60" s="354"/>
      <c r="BR60" s="354"/>
      <c r="BS60" s="354"/>
      <c r="BT60" s="355"/>
      <c r="BU60" s="353"/>
      <c r="BV60" s="354"/>
      <c r="BW60" s="354"/>
      <c r="BX60" s="354"/>
      <c r="BY60" s="354"/>
      <c r="BZ60" s="355"/>
      <c r="CA60" s="4"/>
      <c r="CB60" s="4"/>
      <c r="CC60" s="1"/>
      <c r="CD60" s="1"/>
      <c r="CE60" s="1"/>
    </row>
    <row r="61" spans="2:83" ht="12.75" hidden="1" customHeight="1">
      <c r="B61" s="50"/>
      <c r="C61" s="82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83"/>
      <c r="AD61" s="84"/>
      <c r="AE61" s="84"/>
      <c r="AF61" s="84"/>
      <c r="AG61" s="84"/>
      <c r="AH61" s="84"/>
      <c r="AI61" s="84"/>
      <c r="AJ61" s="85"/>
      <c r="AK61" s="382"/>
      <c r="AL61" s="383"/>
      <c r="AM61" s="384"/>
      <c r="AN61" s="385"/>
      <c r="AO61" s="386"/>
      <c r="AP61" s="387"/>
      <c r="AQ61" s="385"/>
      <c r="AR61" s="386"/>
      <c r="AS61" s="387"/>
      <c r="AT61" s="379"/>
      <c r="AU61" s="377"/>
      <c r="AV61" s="380"/>
      <c r="AW61" s="376"/>
      <c r="AX61" s="377"/>
      <c r="AY61" s="380"/>
      <c r="AZ61" s="376"/>
      <c r="BA61" s="377"/>
      <c r="BB61" s="378"/>
      <c r="BC61" s="379"/>
      <c r="BD61" s="377"/>
      <c r="BE61" s="380"/>
      <c r="BF61" s="376"/>
      <c r="BG61" s="377"/>
      <c r="BH61" s="378"/>
      <c r="BI61" s="334"/>
      <c r="BJ61" s="335"/>
      <c r="BK61" s="335"/>
      <c r="BL61" s="335"/>
      <c r="BM61" s="335"/>
      <c r="BN61" s="336"/>
      <c r="BO61" s="334"/>
      <c r="BP61" s="335"/>
      <c r="BQ61" s="335"/>
      <c r="BR61" s="335"/>
      <c r="BS61" s="335"/>
      <c r="BT61" s="336"/>
      <c r="BU61" s="334"/>
      <c r="BV61" s="335"/>
      <c r="BW61" s="335"/>
      <c r="BX61" s="335"/>
      <c r="BY61" s="335"/>
      <c r="BZ61" s="336"/>
      <c r="CA61" s="4"/>
      <c r="CB61" s="4"/>
      <c r="CC61" s="1"/>
      <c r="CD61" s="1"/>
      <c r="CE61" s="1"/>
    </row>
    <row r="62" spans="2:83" ht="16.5" hidden="1" thickBot="1">
      <c r="B62" s="50"/>
      <c r="C62" s="86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1"/>
      <c r="AC62" s="372"/>
      <c r="AD62" s="373"/>
      <c r="AE62" s="373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8"/>
      <c r="AQ62" s="374"/>
      <c r="AR62" s="374"/>
      <c r="AS62" s="374"/>
      <c r="AT62" s="360"/>
      <c r="AU62" s="375"/>
      <c r="AV62" s="375"/>
      <c r="AW62" s="375"/>
      <c r="AX62" s="375"/>
      <c r="AY62" s="375"/>
      <c r="AZ62" s="375"/>
      <c r="BA62" s="375"/>
      <c r="BB62" s="361"/>
      <c r="BC62" s="358"/>
      <c r="BD62" s="359"/>
      <c r="BE62" s="360"/>
      <c r="BF62" s="361"/>
      <c r="BG62" s="359"/>
      <c r="BH62" s="359"/>
      <c r="BI62" s="358"/>
      <c r="BJ62" s="359"/>
      <c r="BK62" s="359"/>
      <c r="BL62" s="359"/>
      <c r="BM62" s="359"/>
      <c r="BN62" s="362"/>
      <c r="BO62" s="358"/>
      <c r="BP62" s="359"/>
      <c r="BQ62" s="359"/>
      <c r="BR62" s="359"/>
      <c r="BS62" s="359"/>
      <c r="BT62" s="362"/>
      <c r="BU62" s="358"/>
      <c r="BV62" s="359"/>
      <c r="BW62" s="359"/>
      <c r="BX62" s="359"/>
      <c r="BY62" s="359"/>
      <c r="BZ62" s="362"/>
      <c r="CA62" s="4"/>
      <c r="CB62" s="53"/>
      <c r="CC62" s="1"/>
      <c r="CD62" s="1"/>
      <c r="CE62" s="1"/>
    </row>
    <row r="63" spans="2:83" ht="16.5" hidden="1" thickBot="1">
      <c r="B63" s="50"/>
      <c r="C63" s="89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4"/>
      <c r="AC63" s="365"/>
      <c r="AD63" s="366"/>
      <c r="AE63" s="366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1"/>
      <c r="AQ63" s="367"/>
      <c r="AR63" s="367"/>
      <c r="AS63" s="367"/>
      <c r="AT63" s="368"/>
      <c r="AU63" s="369"/>
      <c r="AV63" s="369"/>
      <c r="AW63" s="369"/>
      <c r="AX63" s="369"/>
      <c r="AY63" s="369"/>
      <c r="AZ63" s="369"/>
      <c r="BA63" s="369"/>
      <c r="BB63" s="411"/>
      <c r="BC63" s="412"/>
      <c r="BD63" s="413"/>
      <c r="BE63" s="413"/>
      <c r="BF63" s="413"/>
      <c r="BG63" s="413"/>
      <c r="BH63" s="414"/>
      <c r="BI63" s="415"/>
      <c r="BJ63" s="416"/>
      <c r="BK63" s="416"/>
      <c r="BL63" s="416"/>
      <c r="BM63" s="416"/>
      <c r="BN63" s="417"/>
      <c r="BO63" s="415"/>
      <c r="BP63" s="416"/>
      <c r="BQ63" s="416"/>
      <c r="BR63" s="416"/>
      <c r="BS63" s="416"/>
      <c r="BT63" s="417"/>
      <c r="BU63" s="415"/>
      <c r="BV63" s="416"/>
      <c r="BW63" s="416"/>
      <c r="BX63" s="416"/>
      <c r="BY63" s="416"/>
      <c r="BZ63" s="417"/>
      <c r="CA63" s="4"/>
      <c r="CB63" s="92"/>
      <c r="CC63" s="1"/>
      <c r="CD63" s="1"/>
      <c r="CE63" s="1"/>
    </row>
    <row r="64" spans="2:83" ht="24.75" hidden="1" customHeight="1" thickBot="1">
      <c r="B64" s="50"/>
      <c r="C64" s="399" t="s">
        <v>60</v>
      </c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1"/>
      <c r="AC64" s="402">
        <f>AQ64/36</f>
        <v>0</v>
      </c>
      <c r="AD64" s="403"/>
      <c r="AE64" s="403"/>
      <c r="AF64" s="93" t="s">
        <v>61</v>
      </c>
      <c r="AG64" s="94"/>
      <c r="AH64" s="94"/>
      <c r="AI64" s="94"/>
      <c r="AJ64" s="94"/>
      <c r="AK64" s="94"/>
      <c r="AL64" s="94"/>
      <c r="AM64" s="94"/>
      <c r="AN64" s="94"/>
      <c r="AO64" s="94"/>
      <c r="AP64" s="95"/>
      <c r="AQ64" s="404">
        <f>AQ60+AQ62+AQ63</f>
        <v>0</v>
      </c>
      <c r="AR64" s="405"/>
      <c r="AS64" s="406"/>
      <c r="AT64" s="407">
        <f>AT60</f>
        <v>0</v>
      </c>
      <c r="AU64" s="408"/>
      <c r="AV64" s="408"/>
      <c r="AW64" s="409">
        <f>AW60</f>
        <v>0</v>
      </c>
      <c r="AX64" s="408"/>
      <c r="AY64" s="408"/>
      <c r="AZ64" s="408"/>
      <c r="BA64" s="408"/>
      <c r="BB64" s="410"/>
      <c r="BC64" s="440">
        <f>BC60</f>
        <v>0</v>
      </c>
      <c r="BD64" s="441"/>
      <c r="BE64" s="441"/>
      <c r="BF64" s="409">
        <f>BF60</f>
        <v>0</v>
      </c>
      <c r="BG64" s="408"/>
      <c r="BH64" s="410"/>
      <c r="BI64" s="388"/>
      <c r="BJ64" s="389"/>
      <c r="BK64" s="389"/>
      <c r="BL64" s="389"/>
      <c r="BM64" s="389"/>
      <c r="BN64" s="442"/>
      <c r="BO64" s="388"/>
      <c r="BP64" s="389"/>
      <c r="BQ64" s="389"/>
      <c r="BR64" s="389"/>
      <c r="BS64" s="389"/>
      <c r="BT64" s="442"/>
      <c r="BU64" s="388"/>
      <c r="BV64" s="389"/>
      <c r="BW64" s="389"/>
      <c r="BX64" s="389"/>
      <c r="BY64" s="390"/>
      <c r="BZ64" s="391"/>
      <c r="CA64" s="4"/>
      <c r="CB64" s="92"/>
      <c r="CC64" s="1"/>
      <c r="CD64" s="1"/>
      <c r="CE64" s="1"/>
    </row>
    <row r="65" spans="2:84" ht="18" customHeight="1">
      <c r="B65" s="50"/>
      <c r="C65" s="96" t="s">
        <v>62</v>
      </c>
      <c r="D65" s="392" t="s">
        <v>63</v>
      </c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97"/>
      <c r="AD65" s="97"/>
      <c r="AE65" s="97"/>
      <c r="AF65" s="97"/>
      <c r="AG65" s="97"/>
      <c r="AH65" s="98"/>
      <c r="AI65" s="393">
        <f>SUM(AI66:AK73)</f>
        <v>733.5</v>
      </c>
      <c r="AJ65" s="394"/>
      <c r="AK65" s="395"/>
      <c r="AL65" s="393">
        <f>SUM(AL66:AN73)</f>
        <v>244.5</v>
      </c>
      <c r="AM65" s="394"/>
      <c r="AN65" s="395"/>
      <c r="AO65" s="396">
        <f>SUM(AO66:AQ69,AO71:AQ73)</f>
        <v>489</v>
      </c>
      <c r="AP65" s="397"/>
      <c r="AQ65" s="398"/>
      <c r="AR65" s="393">
        <f>SUM(AR66:AT73)</f>
        <v>245</v>
      </c>
      <c r="AS65" s="397"/>
      <c r="AT65" s="397"/>
      <c r="AU65" s="434">
        <f>SUM(AU66:AW73)</f>
        <v>244</v>
      </c>
      <c r="AV65" s="394"/>
      <c r="AW65" s="435"/>
      <c r="AX65" s="436"/>
      <c r="AY65" s="436"/>
      <c r="AZ65" s="437"/>
      <c r="BA65" s="418">
        <f>SUM(BA66:BC69,BA71:BC73)</f>
        <v>102</v>
      </c>
      <c r="BB65" s="419"/>
      <c r="BC65" s="419"/>
      <c r="BD65" s="419">
        <f>SUM(BD66:BF69,BD71:BF73)</f>
        <v>84</v>
      </c>
      <c r="BE65" s="419"/>
      <c r="BF65" s="420"/>
      <c r="BG65" s="438">
        <f>SUM(BG66:BI69,BG71:BI73)</f>
        <v>52</v>
      </c>
      <c r="BH65" s="419"/>
      <c r="BI65" s="419"/>
      <c r="BJ65" s="419">
        <f>SUM(BJ66:BL69,BJ71:BL73)</f>
        <v>110</v>
      </c>
      <c r="BK65" s="419"/>
      <c r="BL65" s="439"/>
      <c r="BM65" s="418">
        <f>SUM(BM66:BO69,BM71:BO73)</f>
        <v>78</v>
      </c>
      <c r="BN65" s="419"/>
      <c r="BO65" s="419"/>
      <c r="BP65" s="419">
        <f>SUM(BP66:BR69,BP71:BR73)</f>
        <v>63</v>
      </c>
      <c r="BQ65" s="419"/>
      <c r="BR65" s="420"/>
      <c r="BS65" s="99"/>
      <c r="BT65" s="100"/>
      <c r="BU65" s="1"/>
      <c r="BV65" s="1"/>
      <c r="BW65" s="1"/>
      <c r="BX65" s="1"/>
      <c r="BY65" s="1"/>
      <c r="CD65" s="1"/>
      <c r="CF65" s="3"/>
    </row>
    <row r="66" spans="2:84" s="109" customFormat="1" ht="12.95" customHeight="1">
      <c r="B66" s="101"/>
      <c r="C66" s="102" t="s">
        <v>64</v>
      </c>
      <c r="D66" s="421" t="s">
        <v>65</v>
      </c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103" t="s">
        <v>66</v>
      </c>
      <c r="AD66" s="104" t="s">
        <v>66</v>
      </c>
      <c r="AE66" s="105" t="s">
        <v>66</v>
      </c>
      <c r="AF66" s="106" t="s">
        <v>66</v>
      </c>
      <c r="AG66" s="105" t="s">
        <v>66</v>
      </c>
      <c r="AH66" s="104" t="s">
        <v>67</v>
      </c>
      <c r="AI66" s="422">
        <f>AL66+AO66</f>
        <v>79.5</v>
      </c>
      <c r="AJ66" s="422"/>
      <c r="AK66" s="422"/>
      <c r="AL66" s="423">
        <f t="shared" ref="AL66:AL73" si="0">AO66/2</f>
        <v>26.5</v>
      </c>
      <c r="AM66" s="424"/>
      <c r="AN66" s="425"/>
      <c r="AO66" s="426">
        <f>SUM(BA66:BR66)</f>
        <v>53</v>
      </c>
      <c r="AP66" s="426"/>
      <c r="AQ66" s="426"/>
      <c r="AR66" s="427">
        <f t="shared" ref="AR66:AR73" si="1">AO66-AU66</f>
        <v>47</v>
      </c>
      <c r="AS66" s="428"/>
      <c r="AT66" s="428"/>
      <c r="AU66" s="429">
        <v>6</v>
      </c>
      <c r="AV66" s="429"/>
      <c r="AW66" s="429"/>
      <c r="AX66" s="430"/>
      <c r="AY66" s="430"/>
      <c r="AZ66" s="431"/>
      <c r="BA66" s="432"/>
      <c r="BB66" s="430"/>
      <c r="BC66" s="433"/>
      <c r="BD66" s="430"/>
      <c r="BE66" s="430"/>
      <c r="BF66" s="431"/>
      <c r="BG66" s="445"/>
      <c r="BH66" s="430"/>
      <c r="BI66" s="430"/>
      <c r="BJ66" s="430"/>
      <c r="BK66" s="430"/>
      <c r="BL66" s="433"/>
      <c r="BM66" s="432">
        <v>26</v>
      </c>
      <c r="BN66" s="430"/>
      <c r="BO66" s="430"/>
      <c r="BP66" s="446">
        <v>27</v>
      </c>
      <c r="BQ66" s="446"/>
      <c r="BR66" s="447"/>
      <c r="BS66" s="107"/>
      <c r="BT66" s="107"/>
      <c r="BU66" s="108"/>
      <c r="BV66" s="108"/>
      <c r="BW66" s="108"/>
      <c r="BX66" s="108"/>
      <c r="BY66" s="108"/>
      <c r="CD66" s="108"/>
    </row>
    <row r="67" spans="2:84" s="109" customFormat="1" ht="12.95" customHeight="1">
      <c r="B67" s="101"/>
      <c r="C67" s="102" t="s">
        <v>68</v>
      </c>
      <c r="D67" s="421" t="s">
        <v>69</v>
      </c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  <c r="AC67" s="110" t="s">
        <v>66</v>
      </c>
      <c r="AD67" s="104" t="s">
        <v>70</v>
      </c>
      <c r="AE67" s="105" t="s">
        <v>66</v>
      </c>
      <c r="AF67" s="104" t="s">
        <v>66</v>
      </c>
      <c r="AG67" s="105" t="s">
        <v>66</v>
      </c>
      <c r="AH67" s="104" t="s">
        <v>66</v>
      </c>
      <c r="AI67" s="422">
        <f t="shared" ref="AI67:AI73" si="2">AO67+AL67</f>
        <v>82.5</v>
      </c>
      <c r="AJ67" s="422"/>
      <c r="AK67" s="422"/>
      <c r="AL67" s="423">
        <f t="shared" si="0"/>
        <v>27.5</v>
      </c>
      <c r="AM67" s="424"/>
      <c r="AN67" s="425"/>
      <c r="AO67" s="426">
        <f>SUM(BA67:BR67)</f>
        <v>55</v>
      </c>
      <c r="AP67" s="426"/>
      <c r="AQ67" s="426"/>
      <c r="AR67" s="427">
        <f t="shared" si="1"/>
        <v>47</v>
      </c>
      <c r="AS67" s="428"/>
      <c r="AT67" s="428"/>
      <c r="AU67" s="429">
        <v>8</v>
      </c>
      <c r="AV67" s="429"/>
      <c r="AW67" s="429"/>
      <c r="AX67" s="430"/>
      <c r="AY67" s="430"/>
      <c r="AZ67" s="431"/>
      <c r="BA67" s="432">
        <v>34</v>
      </c>
      <c r="BB67" s="430"/>
      <c r="BC67" s="433"/>
      <c r="BD67" s="430">
        <v>21</v>
      </c>
      <c r="BE67" s="430"/>
      <c r="BF67" s="431"/>
      <c r="BG67" s="445"/>
      <c r="BH67" s="430"/>
      <c r="BI67" s="430"/>
      <c r="BJ67" s="430"/>
      <c r="BK67" s="430"/>
      <c r="BL67" s="433"/>
      <c r="BM67" s="432"/>
      <c r="BN67" s="430"/>
      <c r="BO67" s="430"/>
      <c r="BP67" s="443"/>
      <c r="BQ67" s="443"/>
      <c r="BR67" s="444"/>
      <c r="BS67" s="107"/>
      <c r="BT67" s="107"/>
      <c r="BU67" s="108"/>
      <c r="BV67" s="108"/>
      <c r="BW67" s="108"/>
      <c r="BX67" s="108"/>
      <c r="BY67" s="108"/>
      <c r="CD67" s="108"/>
    </row>
    <row r="68" spans="2:84" s="109" customFormat="1" ht="12.95" customHeight="1">
      <c r="B68" s="101"/>
      <c r="C68" s="102" t="s">
        <v>71</v>
      </c>
      <c r="D68" s="421" t="s">
        <v>72</v>
      </c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  <c r="AC68" s="110" t="s">
        <v>66</v>
      </c>
      <c r="AD68" s="104" t="s">
        <v>66</v>
      </c>
      <c r="AE68" s="111" t="s">
        <v>66</v>
      </c>
      <c r="AF68" s="104" t="s">
        <v>70</v>
      </c>
      <c r="AG68" s="111" t="s">
        <v>66</v>
      </c>
      <c r="AH68" s="104" t="s">
        <v>66</v>
      </c>
      <c r="AI68" s="422">
        <f t="shared" si="2"/>
        <v>72</v>
      </c>
      <c r="AJ68" s="422"/>
      <c r="AK68" s="422"/>
      <c r="AL68" s="423">
        <f t="shared" si="0"/>
        <v>24</v>
      </c>
      <c r="AM68" s="424"/>
      <c r="AN68" s="425"/>
      <c r="AO68" s="426">
        <f>SUM(BA68:BR68)</f>
        <v>48</v>
      </c>
      <c r="AP68" s="426"/>
      <c r="AQ68" s="426"/>
      <c r="AR68" s="427">
        <f t="shared" si="1"/>
        <v>38</v>
      </c>
      <c r="AS68" s="428"/>
      <c r="AT68" s="428"/>
      <c r="AU68" s="429">
        <v>10</v>
      </c>
      <c r="AV68" s="429"/>
      <c r="AW68" s="429"/>
      <c r="AX68" s="430"/>
      <c r="AY68" s="430"/>
      <c r="AZ68" s="431"/>
      <c r="BA68" s="432"/>
      <c r="BB68" s="430"/>
      <c r="BC68" s="433"/>
      <c r="BD68" s="430"/>
      <c r="BE68" s="430"/>
      <c r="BF68" s="431"/>
      <c r="BG68" s="445">
        <v>26</v>
      </c>
      <c r="BH68" s="430"/>
      <c r="BI68" s="430"/>
      <c r="BJ68" s="430">
        <v>22</v>
      </c>
      <c r="BK68" s="430"/>
      <c r="BL68" s="433"/>
      <c r="BM68" s="432"/>
      <c r="BN68" s="430"/>
      <c r="BO68" s="430"/>
      <c r="BP68" s="430"/>
      <c r="BQ68" s="430"/>
      <c r="BR68" s="431"/>
      <c r="BS68" s="107"/>
      <c r="BT68" s="107"/>
      <c r="BU68" s="108"/>
      <c r="BV68" s="108"/>
      <c r="BW68" s="108"/>
      <c r="BX68" s="108"/>
      <c r="BY68" s="108"/>
      <c r="CD68" s="108"/>
    </row>
    <row r="69" spans="2:84" s="109" customFormat="1" ht="16.5" customHeight="1">
      <c r="B69" s="101"/>
      <c r="C69" s="102" t="s">
        <v>73</v>
      </c>
      <c r="D69" s="421" t="s">
        <v>74</v>
      </c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110" t="s">
        <v>66</v>
      </c>
      <c r="AD69" s="104" t="s">
        <v>66</v>
      </c>
      <c r="AE69" s="111" t="s">
        <v>66</v>
      </c>
      <c r="AF69" s="104" t="s">
        <v>66</v>
      </c>
      <c r="AG69" s="111" t="s">
        <v>66</v>
      </c>
      <c r="AH69" s="104" t="s">
        <v>25</v>
      </c>
      <c r="AI69" s="422">
        <f t="shared" si="2"/>
        <v>285</v>
      </c>
      <c r="AJ69" s="422"/>
      <c r="AK69" s="422"/>
      <c r="AL69" s="423">
        <f t="shared" si="0"/>
        <v>95</v>
      </c>
      <c r="AM69" s="424"/>
      <c r="AN69" s="425"/>
      <c r="AO69" s="426">
        <f>SUM(BA69:BR69)</f>
        <v>190</v>
      </c>
      <c r="AP69" s="426"/>
      <c r="AQ69" s="426"/>
      <c r="AR69" s="427">
        <f t="shared" si="1"/>
        <v>0</v>
      </c>
      <c r="AS69" s="428"/>
      <c r="AT69" s="428"/>
      <c r="AU69" s="429">
        <v>190</v>
      </c>
      <c r="AV69" s="429"/>
      <c r="AW69" s="429"/>
      <c r="AX69" s="430"/>
      <c r="AY69" s="430"/>
      <c r="AZ69" s="431"/>
      <c r="BA69" s="432">
        <v>34</v>
      </c>
      <c r="BB69" s="430"/>
      <c r="BC69" s="433"/>
      <c r="BD69" s="430">
        <v>42</v>
      </c>
      <c r="BE69" s="430"/>
      <c r="BF69" s="431"/>
      <c r="BG69" s="445">
        <v>26</v>
      </c>
      <c r="BH69" s="430"/>
      <c r="BI69" s="430"/>
      <c r="BJ69" s="430">
        <v>44</v>
      </c>
      <c r="BK69" s="430"/>
      <c r="BL69" s="433"/>
      <c r="BM69" s="432">
        <v>26</v>
      </c>
      <c r="BN69" s="430"/>
      <c r="BO69" s="430"/>
      <c r="BP69" s="448">
        <v>18</v>
      </c>
      <c r="BQ69" s="448"/>
      <c r="BR69" s="449"/>
      <c r="BS69" s="107"/>
      <c r="BT69" s="107"/>
      <c r="BU69" s="108"/>
      <c r="BV69" s="108"/>
      <c r="BW69" s="108"/>
      <c r="BX69" s="108"/>
      <c r="BY69" s="108"/>
      <c r="CD69" s="108"/>
    </row>
    <row r="70" spans="2:84" ht="12.95" customHeight="1">
      <c r="B70" s="50"/>
      <c r="C70" s="82" t="s">
        <v>75</v>
      </c>
      <c r="D70" s="450" t="s">
        <v>76</v>
      </c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2"/>
      <c r="AC70" s="112" t="s">
        <v>66</v>
      </c>
      <c r="AD70" s="104" t="s">
        <v>66</v>
      </c>
      <c r="AE70" s="105" t="s">
        <v>66</v>
      </c>
      <c r="AF70" s="104" t="s">
        <v>66</v>
      </c>
      <c r="AG70" s="105" t="s">
        <v>66</v>
      </c>
      <c r="AH70" s="104" t="s">
        <v>66</v>
      </c>
      <c r="AI70" s="453" t="s">
        <v>77</v>
      </c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5"/>
      <c r="BS70" s="113"/>
      <c r="BT70" s="113"/>
      <c r="BU70" s="1"/>
      <c r="BV70" s="1"/>
      <c r="BW70" s="1"/>
      <c r="BX70" s="1"/>
      <c r="BY70" s="1"/>
      <c r="CD70" s="1"/>
      <c r="CF70" s="3"/>
    </row>
    <row r="71" spans="2:84" ht="12.95" customHeight="1">
      <c r="B71" s="50"/>
      <c r="C71" s="82" t="s">
        <v>78</v>
      </c>
      <c r="D71" s="456" t="s">
        <v>79</v>
      </c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112" t="s">
        <v>66</v>
      </c>
      <c r="AD71" s="104" t="s">
        <v>70</v>
      </c>
      <c r="AE71" s="105" t="s">
        <v>66</v>
      </c>
      <c r="AF71" s="104" t="s">
        <v>66</v>
      </c>
      <c r="AG71" s="105" t="s">
        <v>66</v>
      </c>
      <c r="AH71" s="104" t="s">
        <v>66</v>
      </c>
      <c r="AI71" s="457">
        <f t="shared" si="2"/>
        <v>82.5</v>
      </c>
      <c r="AJ71" s="457"/>
      <c r="AK71" s="457"/>
      <c r="AL71" s="453">
        <f t="shared" si="0"/>
        <v>27.5</v>
      </c>
      <c r="AM71" s="454"/>
      <c r="AN71" s="455"/>
      <c r="AO71" s="426">
        <f>SUM(BA71:BR71)</f>
        <v>55</v>
      </c>
      <c r="AP71" s="426"/>
      <c r="AQ71" s="426"/>
      <c r="AR71" s="322">
        <f t="shared" si="1"/>
        <v>43</v>
      </c>
      <c r="AS71" s="323"/>
      <c r="AT71" s="323"/>
      <c r="AU71" s="324">
        <v>12</v>
      </c>
      <c r="AV71" s="324"/>
      <c r="AW71" s="324"/>
      <c r="AX71" s="316"/>
      <c r="AY71" s="316"/>
      <c r="AZ71" s="318"/>
      <c r="BA71" s="445">
        <v>34</v>
      </c>
      <c r="BB71" s="430"/>
      <c r="BC71" s="433"/>
      <c r="BD71" s="430">
        <v>21</v>
      </c>
      <c r="BE71" s="430"/>
      <c r="BF71" s="431"/>
      <c r="BG71" s="333"/>
      <c r="BH71" s="316"/>
      <c r="BI71" s="317"/>
      <c r="BJ71" s="316"/>
      <c r="BK71" s="316"/>
      <c r="BL71" s="318"/>
      <c r="BM71" s="333"/>
      <c r="BN71" s="316"/>
      <c r="BO71" s="317"/>
      <c r="BP71" s="466"/>
      <c r="BQ71" s="466"/>
      <c r="BR71" s="467"/>
      <c r="BS71" s="113"/>
      <c r="BT71" s="113"/>
      <c r="BU71" s="1"/>
      <c r="BV71" s="1"/>
      <c r="BW71" s="1"/>
      <c r="BX71" s="1"/>
      <c r="BY71" s="1"/>
      <c r="CD71" s="1"/>
      <c r="CF71" s="3"/>
    </row>
    <row r="72" spans="2:84" ht="12.95" customHeight="1">
      <c r="B72" s="50"/>
      <c r="C72" s="82" t="s">
        <v>80</v>
      </c>
      <c r="D72" s="450" t="s">
        <v>81</v>
      </c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2"/>
      <c r="AC72" s="112" t="s">
        <v>66</v>
      </c>
      <c r="AD72" s="104" t="s">
        <v>66</v>
      </c>
      <c r="AE72" s="105" t="s">
        <v>66</v>
      </c>
      <c r="AF72" s="104" t="s">
        <v>70</v>
      </c>
      <c r="AG72" s="105" t="s">
        <v>66</v>
      </c>
      <c r="AH72" s="104" t="s">
        <v>66</v>
      </c>
      <c r="AI72" s="453">
        <f>AO72+AL72</f>
        <v>66</v>
      </c>
      <c r="AJ72" s="454"/>
      <c r="AK72" s="455"/>
      <c r="AL72" s="453">
        <f>AO72/2</f>
        <v>22</v>
      </c>
      <c r="AM72" s="454"/>
      <c r="AN72" s="455"/>
      <c r="AO72" s="468">
        <f>SUM(BA72:BR72)</f>
        <v>44</v>
      </c>
      <c r="AP72" s="469"/>
      <c r="AQ72" s="470"/>
      <c r="AR72" s="322">
        <f>AO72-AU72</f>
        <v>36</v>
      </c>
      <c r="AS72" s="463"/>
      <c r="AT72" s="464"/>
      <c r="AU72" s="341">
        <v>8</v>
      </c>
      <c r="AV72" s="454"/>
      <c r="AW72" s="465"/>
      <c r="AX72" s="317"/>
      <c r="AY72" s="458"/>
      <c r="AZ72" s="459"/>
      <c r="BA72" s="471"/>
      <c r="BB72" s="471"/>
      <c r="BC72" s="471"/>
      <c r="BD72" s="430"/>
      <c r="BE72" s="430"/>
      <c r="BF72" s="431"/>
      <c r="BG72" s="458"/>
      <c r="BH72" s="458"/>
      <c r="BI72" s="458"/>
      <c r="BJ72" s="317">
        <v>44</v>
      </c>
      <c r="BK72" s="458"/>
      <c r="BL72" s="459"/>
      <c r="BM72" s="458"/>
      <c r="BN72" s="458"/>
      <c r="BO72" s="458"/>
      <c r="BP72" s="460"/>
      <c r="BQ72" s="461"/>
      <c r="BR72" s="462"/>
      <c r="BS72" s="113"/>
      <c r="BT72" s="113"/>
      <c r="BU72" s="1"/>
      <c r="BV72" s="1"/>
      <c r="BW72" s="1"/>
      <c r="BX72" s="1"/>
      <c r="BY72" s="1"/>
      <c r="CD72" s="1"/>
      <c r="CF72" s="3"/>
    </row>
    <row r="73" spans="2:84" ht="12.95" customHeight="1">
      <c r="B73" s="50"/>
      <c r="C73" s="82" t="s">
        <v>82</v>
      </c>
      <c r="D73" s="450" t="s">
        <v>83</v>
      </c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2"/>
      <c r="AC73" s="112" t="s">
        <v>66</v>
      </c>
      <c r="AD73" s="104" t="s">
        <v>66</v>
      </c>
      <c r="AE73" s="105" t="s">
        <v>66</v>
      </c>
      <c r="AF73" s="104" t="s">
        <v>66</v>
      </c>
      <c r="AG73" s="105" t="s">
        <v>66</v>
      </c>
      <c r="AH73" s="104" t="s">
        <v>70</v>
      </c>
      <c r="AI73" s="453">
        <f t="shared" si="2"/>
        <v>66</v>
      </c>
      <c r="AJ73" s="454"/>
      <c r="AK73" s="455"/>
      <c r="AL73" s="453">
        <f t="shared" si="0"/>
        <v>22</v>
      </c>
      <c r="AM73" s="454"/>
      <c r="AN73" s="455"/>
      <c r="AO73" s="426">
        <f>SUM(BA73:BR73)</f>
        <v>44</v>
      </c>
      <c r="AP73" s="426"/>
      <c r="AQ73" s="426"/>
      <c r="AR73" s="322">
        <f t="shared" si="1"/>
        <v>34</v>
      </c>
      <c r="AS73" s="463"/>
      <c r="AT73" s="464"/>
      <c r="AU73" s="341">
        <v>10</v>
      </c>
      <c r="AV73" s="454"/>
      <c r="AW73" s="465"/>
      <c r="AX73" s="317"/>
      <c r="AY73" s="458"/>
      <c r="AZ73" s="459"/>
      <c r="BA73" s="471"/>
      <c r="BB73" s="471"/>
      <c r="BC73" s="471"/>
      <c r="BD73" s="430"/>
      <c r="BE73" s="430"/>
      <c r="BF73" s="431"/>
      <c r="BG73" s="458"/>
      <c r="BH73" s="458"/>
      <c r="BI73" s="458"/>
      <c r="BJ73" s="317"/>
      <c r="BK73" s="458"/>
      <c r="BL73" s="459"/>
      <c r="BM73" s="458">
        <v>26</v>
      </c>
      <c r="BN73" s="458"/>
      <c r="BO73" s="458"/>
      <c r="BP73" s="477">
        <v>18</v>
      </c>
      <c r="BQ73" s="478"/>
      <c r="BR73" s="479"/>
      <c r="BS73" s="113"/>
      <c r="BT73" s="113"/>
      <c r="BU73" s="1"/>
      <c r="BV73" s="1"/>
      <c r="BW73" s="1"/>
      <c r="BX73" s="1"/>
      <c r="BY73" s="1"/>
      <c r="CD73" s="1"/>
      <c r="CF73" s="3"/>
    </row>
    <row r="74" spans="2:84" ht="15.75">
      <c r="B74" s="50"/>
      <c r="C74" s="114" t="s">
        <v>84</v>
      </c>
      <c r="D74" s="480" t="s">
        <v>85</v>
      </c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115"/>
      <c r="AD74" s="115"/>
      <c r="AE74" s="115"/>
      <c r="AF74" s="115"/>
      <c r="AG74" s="115"/>
      <c r="AH74" s="116"/>
      <c r="AI74" s="481">
        <f>AI75+AI76</f>
        <v>186</v>
      </c>
      <c r="AJ74" s="481"/>
      <c r="AK74" s="481"/>
      <c r="AL74" s="481">
        <f>SUM(AL75:AN76)</f>
        <v>62</v>
      </c>
      <c r="AM74" s="481"/>
      <c r="AN74" s="481"/>
      <c r="AO74" s="482">
        <f>AO75+AO76</f>
        <v>124</v>
      </c>
      <c r="AP74" s="483"/>
      <c r="AQ74" s="484"/>
      <c r="AR74" s="481">
        <f>SUM(AR75:AT76)</f>
        <v>52</v>
      </c>
      <c r="AS74" s="485"/>
      <c r="AT74" s="482"/>
      <c r="AU74" s="486">
        <f>SUM(AU75:AW76)</f>
        <v>72</v>
      </c>
      <c r="AV74" s="481"/>
      <c r="AW74" s="487"/>
      <c r="AX74" s="488"/>
      <c r="AY74" s="488"/>
      <c r="AZ74" s="489"/>
      <c r="BA74" s="472">
        <f>SUM(BA75:BC76)</f>
        <v>34</v>
      </c>
      <c r="BB74" s="473"/>
      <c r="BC74" s="474"/>
      <c r="BD74" s="473">
        <f>SUM(BD75:BF76)</f>
        <v>24</v>
      </c>
      <c r="BE74" s="473"/>
      <c r="BF74" s="475"/>
      <c r="BG74" s="472">
        <f>SUM(BG75:BI76)</f>
        <v>13</v>
      </c>
      <c r="BH74" s="473"/>
      <c r="BI74" s="474"/>
      <c r="BJ74" s="473">
        <f>SUM(BJ75:BL76)</f>
        <v>22</v>
      </c>
      <c r="BK74" s="473"/>
      <c r="BL74" s="475"/>
      <c r="BM74" s="472">
        <f>SUM(BM75:BO76)</f>
        <v>13</v>
      </c>
      <c r="BN74" s="473"/>
      <c r="BO74" s="474"/>
      <c r="BP74" s="473">
        <f>SUM(BP75:BR76)</f>
        <v>18</v>
      </c>
      <c r="BQ74" s="473"/>
      <c r="BR74" s="475"/>
      <c r="BS74" s="99"/>
      <c r="BT74" s="100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3"/>
    </row>
    <row r="75" spans="2:84" ht="12.95" customHeight="1">
      <c r="B75" s="50"/>
      <c r="C75" s="82" t="s">
        <v>86</v>
      </c>
      <c r="D75" s="456" t="s">
        <v>87</v>
      </c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117" t="s">
        <v>66</v>
      </c>
      <c r="AD75" s="118" t="s">
        <v>70</v>
      </c>
      <c r="AE75" s="119" t="s">
        <v>66</v>
      </c>
      <c r="AF75" s="120" t="s">
        <v>66</v>
      </c>
      <c r="AG75" s="120" t="s">
        <v>66</v>
      </c>
      <c r="AH75" s="121" t="s">
        <v>66</v>
      </c>
      <c r="AI75" s="457">
        <f>AO75+AL75</f>
        <v>87</v>
      </c>
      <c r="AJ75" s="457"/>
      <c r="AK75" s="457"/>
      <c r="AL75" s="453">
        <f>AO75/2</f>
        <v>29</v>
      </c>
      <c r="AM75" s="454"/>
      <c r="AN75" s="455"/>
      <c r="AO75" s="426">
        <f>SUM(BA75:BR75)</f>
        <v>58</v>
      </c>
      <c r="AP75" s="426"/>
      <c r="AQ75" s="426"/>
      <c r="AR75" s="322">
        <f>AO75-AU75</f>
        <v>26</v>
      </c>
      <c r="AS75" s="323"/>
      <c r="AT75" s="476"/>
      <c r="AU75" s="324">
        <v>32</v>
      </c>
      <c r="AV75" s="324"/>
      <c r="AW75" s="324"/>
      <c r="AX75" s="316"/>
      <c r="AY75" s="316"/>
      <c r="AZ75" s="318"/>
      <c r="BA75" s="445">
        <v>34</v>
      </c>
      <c r="BB75" s="430"/>
      <c r="BC75" s="433"/>
      <c r="BD75" s="430">
        <v>24</v>
      </c>
      <c r="BE75" s="430"/>
      <c r="BF75" s="431"/>
      <c r="BG75" s="507"/>
      <c r="BH75" s="508"/>
      <c r="BI75" s="509"/>
      <c r="BJ75" s="508"/>
      <c r="BK75" s="508"/>
      <c r="BL75" s="510"/>
      <c r="BM75" s="333"/>
      <c r="BN75" s="316"/>
      <c r="BO75" s="317"/>
      <c r="BP75" s="466"/>
      <c r="BQ75" s="466"/>
      <c r="BR75" s="467"/>
      <c r="BS75" s="113"/>
      <c r="BT75" s="113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3"/>
    </row>
    <row r="76" spans="2:84" s="109" customFormat="1" ht="27.75" customHeight="1">
      <c r="B76" s="101"/>
      <c r="C76" s="102" t="s">
        <v>88</v>
      </c>
      <c r="D76" s="503" t="s">
        <v>89</v>
      </c>
      <c r="E76" s="504"/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  <c r="V76" s="504"/>
      <c r="W76" s="504"/>
      <c r="X76" s="504"/>
      <c r="Y76" s="504"/>
      <c r="Z76" s="504"/>
      <c r="AA76" s="504"/>
      <c r="AB76" s="505"/>
      <c r="AC76" s="122" t="s">
        <v>66</v>
      </c>
      <c r="AD76" s="123" t="s">
        <v>66</v>
      </c>
      <c r="AE76" s="119" t="s">
        <v>66</v>
      </c>
      <c r="AF76" s="124" t="s">
        <v>66</v>
      </c>
      <c r="AG76" s="125" t="s">
        <v>66</v>
      </c>
      <c r="AH76" s="126" t="s">
        <v>70</v>
      </c>
      <c r="AI76" s="422">
        <f>AO76+AL76</f>
        <v>99</v>
      </c>
      <c r="AJ76" s="422"/>
      <c r="AK76" s="422"/>
      <c r="AL76" s="423">
        <f>AO76/2</f>
        <v>33</v>
      </c>
      <c r="AM76" s="424"/>
      <c r="AN76" s="425"/>
      <c r="AO76" s="426">
        <f>SUM(BA76:BR76)</f>
        <v>66</v>
      </c>
      <c r="AP76" s="426"/>
      <c r="AQ76" s="426"/>
      <c r="AR76" s="427">
        <f>AO76-AU76</f>
        <v>26</v>
      </c>
      <c r="AS76" s="428"/>
      <c r="AT76" s="506"/>
      <c r="AU76" s="429">
        <v>40</v>
      </c>
      <c r="AV76" s="429"/>
      <c r="AW76" s="429"/>
      <c r="AX76" s="430"/>
      <c r="AY76" s="430"/>
      <c r="AZ76" s="431"/>
      <c r="BA76" s="445"/>
      <c r="BB76" s="430"/>
      <c r="BC76" s="433"/>
      <c r="BD76" s="430"/>
      <c r="BE76" s="430"/>
      <c r="BF76" s="431"/>
      <c r="BG76" s="445">
        <v>13</v>
      </c>
      <c r="BH76" s="430"/>
      <c r="BI76" s="433"/>
      <c r="BJ76" s="430">
        <v>22</v>
      </c>
      <c r="BK76" s="430"/>
      <c r="BL76" s="431"/>
      <c r="BM76" s="445">
        <v>13</v>
      </c>
      <c r="BN76" s="430"/>
      <c r="BO76" s="433"/>
      <c r="BP76" s="430">
        <v>18</v>
      </c>
      <c r="BQ76" s="430"/>
      <c r="BR76" s="431"/>
      <c r="BS76" s="107"/>
      <c r="BT76" s="107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</row>
    <row r="77" spans="2:84" ht="27.75" customHeight="1">
      <c r="B77" s="50"/>
      <c r="C77" s="127" t="s">
        <v>90</v>
      </c>
      <c r="D77" s="490" t="s">
        <v>91</v>
      </c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  <c r="V77" s="491"/>
      <c r="W77" s="491"/>
      <c r="X77" s="491"/>
      <c r="Y77" s="491"/>
      <c r="Z77" s="491"/>
      <c r="AA77" s="491"/>
      <c r="AB77" s="492"/>
      <c r="AC77" s="128"/>
      <c r="AD77" s="129"/>
      <c r="AE77" s="128"/>
      <c r="AF77" s="130"/>
      <c r="AG77" s="131"/>
      <c r="AH77" s="132"/>
      <c r="AI77" s="493">
        <f>AI78+AI92</f>
        <v>4210.5</v>
      </c>
      <c r="AJ77" s="494"/>
      <c r="AK77" s="495"/>
      <c r="AL77" s="493">
        <f>AL78+AL92</f>
        <v>1403.5</v>
      </c>
      <c r="AM77" s="494"/>
      <c r="AN77" s="495"/>
      <c r="AO77" s="493">
        <f>AO78+AO92</f>
        <v>2807</v>
      </c>
      <c r="AP77" s="496"/>
      <c r="AQ77" s="497"/>
      <c r="AR77" s="498">
        <f>AR78+AR92</f>
        <v>1320</v>
      </c>
      <c r="AS77" s="499"/>
      <c r="AT77" s="500"/>
      <c r="AU77" s="501">
        <f>AU78+AU92</f>
        <v>1475</v>
      </c>
      <c r="AV77" s="494"/>
      <c r="AW77" s="502"/>
      <c r="AX77" s="501">
        <f>AX78+AX94</f>
        <v>12</v>
      </c>
      <c r="AY77" s="496"/>
      <c r="AZ77" s="497"/>
      <c r="BA77" s="494">
        <f>BA92+BA78</f>
        <v>476</v>
      </c>
      <c r="BB77" s="496"/>
      <c r="BC77" s="496"/>
      <c r="BD77" s="515">
        <f>BD92+BD78</f>
        <v>648</v>
      </c>
      <c r="BE77" s="516"/>
      <c r="BF77" s="517"/>
      <c r="BG77" s="494">
        <f>BG92+BG78</f>
        <v>403</v>
      </c>
      <c r="BH77" s="496"/>
      <c r="BI77" s="496"/>
      <c r="BJ77" s="501">
        <f>BJ92+BJ78</f>
        <v>660</v>
      </c>
      <c r="BK77" s="496"/>
      <c r="BL77" s="497"/>
      <c r="BM77" s="494">
        <f>BM92+BM78</f>
        <v>377</v>
      </c>
      <c r="BN77" s="496"/>
      <c r="BO77" s="496"/>
      <c r="BP77" s="501">
        <f>BP92+BP78</f>
        <v>243</v>
      </c>
      <c r="BQ77" s="496"/>
      <c r="BR77" s="497"/>
      <c r="BS77" s="113"/>
      <c r="BT77" s="113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3"/>
    </row>
    <row r="78" spans="2:84" ht="15.75">
      <c r="B78" s="50"/>
      <c r="C78" s="114" t="s">
        <v>92</v>
      </c>
      <c r="D78" s="480" t="s">
        <v>93</v>
      </c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115"/>
      <c r="AD78" s="115"/>
      <c r="AE78" s="115"/>
      <c r="AF78" s="115"/>
      <c r="AG78" s="115"/>
      <c r="AH78" s="116"/>
      <c r="AI78" s="481">
        <f>SUM(AI79:AK91)</f>
        <v>1288.5</v>
      </c>
      <c r="AJ78" s="481"/>
      <c r="AK78" s="481"/>
      <c r="AL78" s="481">
        <f>SUM(AL79:AN91)</f>
        <v>429.5</v>
      </c>
      <c r="AM78" s="481"/>
      <c r="AN78" s="481"/>
      <c r="AO78" s="481">
        <f>SUM(AO79:AQ91)</f>
        <v>859</v>
      </c>
      <c r="AP78" s="481"/>
      <c r="AQ78" s="481"/>
      <c r="AR78" s="481">
        <f>SUM(AR79:AT91)</f>
        <v>619</v>
      </c>
      <c r="AS78" s="481"/>
      <c r="AT78" s="487"/>
      <c r="AU78" s="486">
        <f>SUM(AU79:AW91)</f>
        <v>228</v>
      </c>
      <c r="AV78" s="481"/>
      <c r="AW78" s="487"/>
      <c r="AX78" s="486">
        <f>AX85</f>
        <v>12</v>
      </c>
      <c r="AY78" s="481"/>
      <c r="AZ78" s="481"/>
      <c r="BA78" s="511">
        <f>SUM(BA79:BC91)</f>
        <v>170</v>
      </c>
      <c r="BB78" s="481"/>
      <c r="BC78" s="512"/>
      <c r="BD78" s="514">
        <f>SUM(BD79:BF91)</f>
        <v>210</v>
      </c>
      <c r="BE78" s="514"/>
      <c r="BF78" s="486"/>
      <c r="BG78" s="511">
        <f>SUM(BG79:BI91)</f>
        <v>52</v>
      </c>
      <c r="BH78" s="481"/>
      <c r="BI78" s="512"/>
      <c r="BJ78" s="486">
        <f>SUM(BJ79:BL91)</f>
        <v>198</v>
      </c>
      <c r="BK78" s="481"/>
      <c r="BL78" s="481"/>
      <c r="BM78" s="511">
        <f>SUM(BM79:BO91)</f>
        <v>130</v>
      </c>
      <c r="BN78" s="481"/>
      <c r="BO78" s="512"/>
      <c r="BP78" s="486">
        <f>SUM(BP79:BR91)</f>
        <v>99</v>
      </c>
      <c r="BQ78" s="481"/>
      <c r="BR78" s="481"/>
      <c r="BS78" s="99"/>
      <c r="BT78" s="100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3"/>
    </row>
    <row r="79" spans="2:84" ht="12.95" customHeight="1">
      <c r="B79" s="50"/>
      <c r="C79" s="82" t="s">
        <v>94</v>
      </c>
      <c r="D79" s="513" t="s">
        <v>95</v>
      </c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117" t="s">
        <v>70</v>
      </c>
      <c r="AD79" s="133" t="s">
        <v>25</v>
      </c>
      <c r="AE79" s="134" t="s">
        <v>66</v>
      </c>
      <c r="AF79" s="135" t="s">
        <v>66</v>
      </c>
      <c r="AG79" s="136" t="s">
        <v>66</v>
      </c>
      <c r="AH79" s="135" t="s">
        <v>66</v>
      </c>
      <c r="AI79" s="457">
        <f>AO79+AL79</f>
        <v>171</v>
      </c>
      <c r="AJ79" s="457"/>
      <c r="AK79" s="457"/>
      <c r="AL79" s="453">
        <f>AO79/2</f>
        <v>57</v>
      </c>
      <c r="AM79" s="454"/>
      <c r="AN79" s="455"/>
      <c r="AO79" s="426">
        <f>SUM(BA79:BR79)</f>
        <v>114</v>
      </c>
      <c r="AP79" s="426"/>
      <c r="AQ79" s="426"/>
      <c r="AR79" s="322">
        <f>AO79-AU79</f>
        <v>98</v>
      </c>
      <c r="AS79" s="323"/>
      <c r="AT79" s="476"/>
      <c r="AU79" s="324">
        <v>16</v>
      </c>
      <c r="AV79" s="324"/>
      <c r="AW79" s="324"/>
      <c r="AX79" s="316"/>
      <c r="AY79" s="316"/>
      <c r="AZ79" s="318"/>
      <c r="BA79" s="445">
        <v>51</v>
      </c>
      <c r="BB79" s="430"/>
      <c r="BC79" s="433"/>
      <c r="BD79" s="430">
        <v>63</v>
      </c>
      <c r="BE79" s="430"/>
      <c r="BF79" s="431"/>
      <c r="BG79" s="333"/>
      <c r="BH79" s="316"/>
      <c r="BI79" s="317"/>
      <c r="BJ79" s="316"/>
      <c r="BK79" s="316"/>
      <c r="BL79" s="318"/>
      <c r="BM79" s="333"/>
      <c r="BN79" s="316"/>
      <c r="BO79" s="317"/>
      <c r="BP79" s="518"/>
      <c r="BQ79" s="518"/>
      <c r="BR79" s="519"/>
      <c r="BS79" s="113"/>
      <c r="BT79" s="113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3"/>
    </row>
    <row r="80" spans="2:84" ht="12.95" customHeight="1">
      <c r="B80" s="50"/>
      <c r="C80" s="82" t="s">
        <v>96</v>
      </c>
      <c r="D80" s="513" t="s">
        <v>97</v>
      </c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3"/>
      <c r="Y80" s="513"/>
      <c r="Z80" s="513"/>
      <c r="AA80" s="513"/>
      <c r="AB80" s="513"/>
      <c r="AC80" s="117" t="s">
        <v>66</v>
      </c>
      <c r="AD80" s="133" t="s">
        <v>66</v>
      </c>
      <c r="AE80" s="137" t="s">
        <v>70</v>
      </c>
      <c r="AF80" s="135" t="s">
        <v>25</v>
      </c>
      <c r="AG80" s="136" t="s">
        <v>66</v>
      </c>
      <c r="AH80" s="135" t="s">
        <v>66</v>
      </c>
      <c r="AI80" s="457">
        <f t="shared" ref="AI80:AI91" si="3">AO80+AL80</f>
        <v>105</v>
      </c>
      <c r="AJ80" s="457"/>
      <c r="AK80" s="457"/>
      <c r="AL80" s="453">
        <f t="shared" ref="AL80:AL91" si="4">AO80/2</f>
        <v>35</v>
      </c>
      <c r="AM80" s="454"/>
      <c r="AN80" s="455"/>
      <c r="AO80" s="426">
        <f t="shared" ref="AO80:AO91" si="5">SUM(BA80:BR80)</f>
        <v>70</v>
      </c>
      <c r="AP80" s="426"/>
      <c r="AQ80" s="426"/>
      <c r="AR80" s="322">
        <f t="shared" ref="AR80:AR91" si="6">AO80-AU80</f>
        <v>50</v>
      </c>
      <c r="AS80" s="323"/>
      <c r="AT80" s="476"/>
      <c r="AU80" s="324">
        <v>20</v>
      </c>
      <c r="AV80" s="324"/>
      <c r="AW80" s="324"/>
      <c r="AX80" s="316"/>
      <c r="AY80" s="316"/>
      <c r="AZ80" s="318"/>
      <c r="BA80" s="445"/>
      <c r="BB80" s="430"/>
      <c r="BC80" s="433"/>
      <c r="BD80" s="430"/>
      <c r="BE80" s="430"/>
      <c r="BF80" s="431"/>
      <c r="BG80" s="507">
        <v>26</v>
      </c>
      <c r="BH80" s="508"/>
      <c r="BI80" s="509"/>
      <c r="BJ80" s="508">
        <v>44</v>
      </c>
      <c r="BK80" s="508"/>
      <c r="BL80" s="510"/>
      <c r="BM80" s="333"/>
      <c r="BN80" s="316"/>
      <c r="BO80" s="317"/>
      <c r="BP80" s="518"/>
      <c r="BQ80" s="518"/>
      <c r="BR80" s="519"/>
      <c r="BS80" s="113"/>
      <c r="BT80" s="113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3"/>
    </row>
    <row r="81" spans="2:84" ht="12.95" customHeight="1">
      <c r="B81" s="50"/>
      <c r="C81" s="82" t="s">
        <v>98</v>
      </c>
      <c r="D81" s="513" t="s">
        <v>99</v>
      </c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3"/>
      <c r="Y81" s="513"/>
      <c r="Z81" s="513"/>
      <c r="AA81" s="513"/>
      <c r="AB81" s="513"/>
      <c r="AC81" s="138" t="s">
        <v>66</v>
      </c>
      <c r="AD81" s="139" t="s">
        <v>66</v>
      </c>
      <c r="AE81" s="137" t="s">
        <v>66</v>
      </c>
      <c r="AF81" s="140" t="s">
        <v>70</v>
      </c>
      <c r="AG81" s="141" t="s">
        <v>66</v>
      </c>
      <c r="AH81" s="135" t="s">
        <v>66</v>
      </c>
      <c r="AI81" s="457">
        <f t="shared" si="3"/>
        <v>66</v>
      </c>
      <c r="AJ81" s="457"/>
      <c r="AK81" s="457"/>
      <c r="AL81" s="453">
        <f t="shared" si="4"/>
        <v>22</v>
      </c>
      <c r="AM81" s="454"/>
      <c r="AN81" s="455"/>
      <c r="AO81" s="426">
        <f t="shared" si="5"/>
        <v>44</v>
      </c>
      <c r="AP81" s="426"/>
      <c r="AQ81" s="426"/>
      <c r="AR81" s="322">
        <f t="shared" si="6"/>
        <v>36</v>
      </c>
      <c r="AS81" s="323"/>
      <c r="AT81" s="476"/>
      <c r="AU81" s="324">
        <v>8</v>
      </c>
      <c r="AV81" s="324"/>
      <c r="AW81" s="324"/>
      <c r="AX81" s="316"/>
      <c r="AY81" s="316"/>
      <c r="AZ81" s="318"/>
      <c r="BA81" s="445"/>
      <c r="BB81" s="430"/>
      <c r="BC81" s="433"/>
      <c r="BD81" s="430"/>
      <c r="BE81" s="430"/>
      <c r="BF81" s="431"/>
      <c r="BG81" s="507"/>
      <c r="BH81" s="508"/>
      <c r="BI81" s="509"/>
      <c r="BJ81" s="508">
        <v>44</v>
      </c>
      <c r="BK81" s="508"/>
      <c r="BL81" s="510"/>
      <c r="BM81" s="333"/>
      <c r="BN81" s="316"/>
      <c r="BO81" s="317"/>
      <c r="BP81" s="518"/>
      <c r="BQ81" s="518"/>
      <c r="BR81" s="519"/>
      <c r="BS81" s="113"/>
      <c r="BT81" s="113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3"/>
    </row>
    <row r="82" spans="2:84" ht="15.75" customHeight="1">
      <c r="B82" s="50"/>
      <c r="C82" s="82" t="s">
        <v>100</v>
      </c>
      <c r="D82" s="524" t="s">
        <v>101</v>
      </c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138" t="s">
        <v>66</v>
      </c>
      <c r="AD82" s="139" t="s">
        <v>66</v>
      </c>
      <c r="AE82" s="137" t="s">
        <v>66</v>
      </c>
      <c r="AF82" s="142" t="s">
        <v>66</v>
      </c>
      <c r="AG82" s="141" t="s">
        <v>70</v>
      </c>
      <c r="AH82" s="135" t="s">
        <v>25</v>
      </c>
      <c r="AI82" s="457">
        <f t="shared" si="3"/>
        <v>85.5</v>
      </c>
      <c r="AJ82" s="457"/>
      <c r="AK82" s="457"/>
      <c r="AL82" s="453">
        <f t="shared" si="4"/>
        <v>28.5</v>
      </c>
      <c r="AM82" s="454"/>
      <c r="AN82" s="455"/>
      <c r="AO82" s="426">
        <f t="shared" si="5"/>
        <v>57</v>
      </c>
      <c r="AP82" s="426"/>
      <c r="AQ82" s="426"/>
      <c r="AR82" s="322">
        <f t="shared" si="6"/>
        <v>49</v>
      </c>
      <c r="AS82" s="323"/>
      <c r="AT82" s="476"/>
      <c r="AU82" s="324">
        <v>8</v>
      </c>
      <c r="AV82" s="324"/>
      <c r="AW82" s="324"/>
      <c r="AX82" s="525"/>
      <c r="AY82" s="525"/>
      <c r="AZ82" s="526"/>
      <c r="BA82" s="527"/>
      <c r="BB82" s="528"/>
      <c r="BC82" s="529"/>
      <c r="BD82" s="528"/>
      <c r="BE82" s="528"/>
      <c r="BF82" s="530"/>
      <c r="BG82" s="520"/>
      <c r="BH82" s="521"/>
      <c r="BI82" s="522"/>
      <c r="BJ82" s="521"/>
      <c r="BK82" s="521"/>
      <c r="BL82" s="523"/>
      <c r="BM82" s="507">
        <v>39</v>
      </c>
      <c r="BN82" s="508"/>
      <c r="BO82" s="509"/>
      <c r="BP82" s="508">
        <v>18</v>
      </c>
      <c r="BQ82" s="508"/>
      <c r="BR82" s="510"/>
      <c r="BS82" s="113"/>
      <c r="BT82" s="113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3"/>
    </row>
    <row r="83" spans="2:84" ht="12.95" customHeight="1">
      <c r="B83" s="50"/>
      <c r="C83" s="82" t="s">
        <v>102</v>
      </c>
      <c r="D83" s="513" t="s">
        <v>103</v>
      </c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3"/>
      <c r="Y83" s="513"/>
      <c r="Z83" s="513"/>
      <c r="AA83" s="513"/>
      <c r="AB83" s="513"/>
      <c r="AC83" s="143" t="s">
        <v>70</v>
      </c>
      <c r="AD83" s="139" t="s">
        <v>25</v>
      </c>
      <c r="AE83" s="137" t="s">
        <v>66</v>
      </c>
      <c r="AF83" s="142" t="s">
        <v>66</v>
      </c>
      <c r="AG83" s="141" t="s">
        <v>66</v>
      </c>
      <c r="AH83" s="135" t="s">
        <v>66</v>
      </c>
      <c r="AI83" s="457">
        <f t="shared" si="3"/>
        <v>171</v>
      </c>
      <c r="AJ83" s="457"/>
      <c r="AK83" s="457"/>
      <c r="AL83" s="453">
        <f t="shared" si="4"/>
        <v>57</v>
      </c>
      <c r="AM83" s="454"/>
      <c r="AN83" s="455"/>
      <c r="AO83" s="426">
        <f t="shared" si="5"/>
        <v>114</v>
      </c>
      <c r="AP83" s="426"/>
      <c r="AQ83" s="426"/>
      <c r="AR83" s="322">
        <f t="shared" si="6"/>
        <v>88</v>
      </c>
      <c r="AS83" s="323"/>
      <c r="AT83" s="476"/>
      <c r="AU83" s="324">
        <v>26</v>
      </c>
      <c r="AV83" s="324"/>
      <c r="AW83" s="324"/>
      <c r="AX83" s="316"/>
      <c r="AY83" s="316"/>
      <c r="AZ83" s="318"/>
      <c r="BA83" s="445">
        <v>51</v>
      </c>
      <c r="BB83" s="430"/>
      <c r="BC83" s="433"/>
      <c r="BD83" s="430">
        <v>63</v>
      </c>
      <c r="BE83" s="430"/>
      <c r="BF83" s="431"/>
      <c r="BG83" s="507"/>
      <c r="BH83" s="508"/>
      <c r="BI83" s="509"/>
      <c r="BJ83" s="508"/>
      <c r="BK83" s="508"/>
      <c r="BL83" s="510"/>
      <c r="BM83" s="333"/>
      <c r="BN83" s="316"/>
      <c r="BO83" s="317"/>
      <c r="BP83" s="518"/>
      <c r="BQ83" s="518"/>
      <c r="BR83" s="519"/>
      <c r="BS83" s="113"/>
      <c r="BT83" s="113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3"/>
    </row>
    <row r="84" spans="2:84" ht="13.5" customHeight="1">
      <c r="B84" s="50"/>
      <c r="C84" s="82" t="s">
        <v>104</v>
      </c>
      <c r="D84" s="513" t="s">
        <v>105</v>
      </c>
      <c r="E84" s="513"/>
      <c r="F84" s="513"/>
      <c r="G84" s="513"/>
      <c r="H84" s="513"/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  <c r="AA84" s="513"/>
      <c r="AB84" s="513"/>
      <c r="AC84" s="143" t="s">
        <v>70</v>
      </c>
      <c r="AD84" s="139" t="s">
        <v>25</v>
      </c>
      <c r="AE84" s="137" t="s">
        <v>66</v>
      </c>
      <c r="AF84" s="142" t="s">
        <v>66</v>
      </c>
      <c r="AG84" s="141" t="s">
        <v>66</v>
      </c>
      <c r="AH84" s="135" t="s">
        <v>66</v>
      </c>
      <c r="AI84" s="457">
        <f t="shared" si="3"/>
        <v>114</v>
      </c>
      <c r="AJ84" s="457"/>
      <c r="AK84" s="457"/>
      <c r="AL84" s="453">
        <f t="shared" si="4"/>
        <v>38</v>
      </c>
      <c r="AM84" s="454"/>
      <c r="AN84" s="455"/>
      <c r="AO84" s="426">
        <f t="shared" si="5"/>
        <v>76</v>
      </c>
      <c r="AP84" s="426"/>
      <c r="AQ84" s="426"/>
      <c r="AR84" s="322">
        <f t="shared" si="6"/>
        <v>52</v>
      </c>
      <c r="AS84" s="323"/>
      <c r="AT84" s="476"/>
      <c r="AU84" s="324">
        <v>24</v>
      </c>
      <c r="AV84" s="324"/>
      <c r="AW84" s="324"/>
      <c r="AX84" s="316"/>
      <c r="AY84" s="316"/>
      <c r="AZ84" s="318"/>
      <c r="BA84" s="445">
        <v>34</v>
      </c>
      <c r="BB84" s="430"/>
      <c r="BC84" s="433"/>
      <c r="BD84" s="430">
        <v>42</v>
      </c>
      <c r="BE84" s="430"/>
      <c r="BF84" s="431"/>
      <c r="BG84" s="507"/>
      <c r="BH84" s="508"/>
      <c r="BI84" s="509"/>
      <c r="BJ84" s="508"/>
      <c r="BK84" s="508"/>
      <c r="BL84" s="510"/>
      <c r="BM84" s="333"/>
      <c r="BN84" s="316"/>
      <c r="BO84" s="317"/>
      <c r="BP84" s="518"/>
      <c r="BQ84" s="518"/>
      <c r="BR84" s="519"/>
      <c r="BS84" s="113"/>
      <c r="BT84" s="113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3"/>
    </row>
    <row r="85" spans="2:84" s="20" customFormat="1" ht="12.95" customHeight="1">
      <c r="B85" s="144"/>
      <c r="C85" s="145" t="s">
        <v>106</v>
      </c>
      <c r="D85" s="513" t="s">
        <v>107</v>
      </c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  <c r="AA85" s="513"/>
      <c r="AB85" s="513"/>
      <c r="AC85" s="146" t="s">
        <v>66</v>
      </c>
      <c r="AD85" s="147" t="s">
        <v>66</v>
      </c>
      <c r="AE85" s="148" t="s">
        <v>25</v>
      </c>
      <c r="AF85" s="149" t="s">
        <v>66</v>
      </c>
      <c r="AG85" s="150" t="s">
        <v>66</v>
      </c>
      <c r="AH85" s="151" t="s">
        <v>66</v>
      </c>
      <c r="AI85" s="457">
        <f t="shared" si="3"/>
        <v>153</v>
      </c>
      <c r="AJ85" s="457"/>
      <c r="AK85" s="457"/>
      <c r="AL85" s="453">
        <f t="shared" si="4"/>
        <v>51</v>
      </c>
      <c r="AM85" s="454"/>
      <c r="AN85" s="455"/>
      <c r="AO85" s="426">
        <f t="shared" si="5"/>
        <v>102</v>
      </c>
      <c r="AP85" s="426"/>
      <c r="AQ85" s="426"/>
      <c r="AR85" s="322">
        <f>AO85-AU85-AX85</f>
        <v>60</v>
      </c>
      <c r="AS85" s="323"/>
      <c r="AT85" s="476"/>
      <c r="AU85" s="531">
        <v>30</v>
      </c>
      <c r="AV85" s="531"/>
      <c r="AW85" s="531"/>
      <c r="AX85" s="540">
        <v>12</v>
      </c>
      <c r="AY85" s="540"/>
      <c r="AZ85" s="541"/>
      <c r="BA85" s="445">
        <v>34</v>
      </c>
      <c r="BB85" s="430"/>
      <c r="BC85" s="433"/>
      <c r="BD85" s="430">
        <v>42</v>
      </c>
      <c r="BE85" s="430"/>
      <c r="BF85" s="431"/>
      <c r="BG85" s="507">
        <v>26</v>
      </c>
      <c r="BH85" s="508"/>
      <c r="BI85" s="509"/>
      <c r="BJ85" s="508"/>
      <c r="BK85" s="508"/>
      <c r="BL85" s="510"/>
      <c r="BM85" s="507"/>
      <c r="BN85" s="508"/>
      <c r="BO85" s="509"/>
      <c r="BP85" s="518"/>
      <c r="BQ85" s="518"/>
      <c r="BR85" s="519"/>
      <c r="BS85" s="113"/>
      <c r="BT85" s="113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2:84" s="20" customFormat="1" ht="12.95" customHeight="1">
      <c r="B86" s="144"/>
      <c r="C86" s="145" t="s">
        <v>108</v>
      </c>
      <c r="D86" s="534" t="s">
        <v>109</v>
      </c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6"/>
      <c r="AC86" s="152" t="s">
        <v>66</v>
      </c>
      <c r="AD86" s="147" t="s">
        <v>66</v>
      </c>
      <c r="AE86" s="153" t="s">
        <v>66</v>
      </c>
      <c r="AF86" s="154" t="s">
        <v>66</v>
      </c>
      <c r="AG86" s="141" t="s">
        <v>66</v>
      </c>
      <c r="AH86" s="151" t="s">
        <v>70</v>
      </c>
      <c r="AI86" s="457">
        <f t="shared" si="3"/>
        <v>79.5</v>
      </c>
      <c r="AJ86" s="457"/>
      <c r="AK86" s="457"/>
      <c r="AL86" s="453">
        <f t="shared" si="4"/>
        <v>26.5</v>
      </c>
      <c r="AM86" s="454"/>
      <c r="AN86" s="455"/>
      <c r="AO86" s="426">
        <f t="shared" si="5"/>
        <v>53</v>
      </c>
      <c r="AP86" s="426"/>
      <c r="AQ86" s="426"/>
      <c r="AR86" s="322">
        <f t="shared" si="6"/>
        <v>43</v>
      </c>
      <c r="AS86" s="323"/>
      <c r="AT86" s="476"/>
      <c r="AU86" s="537">
        <v>10</v>
      </c>
      <c r="AV86" s="538"/>
      <c r="AW86" s="539"/>
      <c r="AX86" s="509"/>
      <c r="AY86" s="532"/>
      <c r="AZ86" s="533"/>
      <c r="BA86" s="471"/>
      <c r="BB86" s="471"/>
      <c r="BC86" s="471"/>
      <c r="BD86" s="430"/>
      <c r="BE86" s="430"/>
      <c r="BF86" s="431"/>
      <c r="BG86" s="532"/>
      <c r="BH86" s="532"/>
      <c r="BI86" s="532"/>
      <c r="BJ86" s="509"/>
      <c r="BK86" s="532"/>
      <c r="BL86" s="533"/>
      <c r="BM86" s="507">
        <v>26</v>
      </c>
      <c r="BN86" s="508"/>
      <c r="BO86" s="509"/>
      <c r="BP86" s="518">
        <v>27</v>
      </c>
      <c r="BQ86" s="518"/>
      <c r="BR86" s="519"/>
      <c r="BS86" s="113"/>
      <c r="BT86" s="113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</row>
    <row r="87" spans="2:84" ht="12.95" customHeight="1">
      <c r="B87" s="50"/>
      <c r="C87" s="82" t="s">
        <v>110</v>
      </c>
      <c r="D87" s="456" t="s">
        <v>111</v>
      </c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  <c r="AC87" s="117" t="s">
        <v>66</v>
      </c>
      <c r="AD87" s="133" t="s">
        <v>66</v>
      </c>
      <c r="AE87" s="155" t="s">
        <v>66</v>
      </c>
      <c r="AF87" s="135" t="s">
        <v>70</v>
      </c>
      <c r="AG87" s="136" t="s">
        <v>66</v>
      </c>
      <c r="AH87" s="135" t="s">
        <v>66</v>
      </c>
      <c r="AI87" s="457">
        <f t="shared" si="3"/>
        <v>63</v>
      </c>
      <c r="AJ87" s="457"/>
      <c r="AK87" s="457"/>
      <c r="AL87" s="453">
        <f t="shared" si="4"/>
        <v>21</v>
      </c>
      <c r="AM87" s="454"/>
      <c r="AN87" s="455"/>
      <c r="AO87" s="426">
        <f t="shared" si="5"/>
        <v>42</v>
      </c>
      <c r="AP87" s="426"/>
      <c r="AQ87" s="426"/>
      <c r="AR87" s="322">
        <f t="shared" si="6"/>
        <v>28</v>
      </c>
      <c r="AS87" s="323"/>
      <c r="AT87" s="476"/>
      <c r="AU87" s="324">
        <v>14</v>
      </c>
      <c r="AV87" s="324"/>
      <c r="AW87" s="324"/>
      <c r="AX87" s="316"/>
      <c r="AY87" s="316"/>
      <c r="AZ87" s="318"/>
      <c r="BA87" s="445"/>
      <c r="BB87" s="430"/>
      <c r="BC87" s="433"/>
      <c r="BD87" s="430"/>
      <c r="BE87" s="430"/>
      <c r="BF87" s="431"/>
      <c r="BG87" s="507"/>
      <c r="BH87" s="508"/>
      <c r="BI87" s="509"/>
      <c r="BJ87" s="508">
        <v>42</v>
      </c>
      <c r="BK87" s="508"/>
      <c r="BL87" s="510"/>
      <c r="BM87" s="507"/>
      <c r="BN87" s="508"/>
      <c r="BO87" s="509"/>
      <c r="BP87" s="518"/>
      <c r="BQ87" s="518"/>
      <c r="BR87" s="519"/>
      <c r="BS87" s="113"/>
      <c r="BT87" s="113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3"/>
    </row>
    <row r="88" spans="2:84" ht="12.95" customHeight="1">
      <c r="B88" s="50"/>
      <c r="C88" s="156" t="s">
        <v>112</v>
      </c>
      <c r="D88" s="544" t="s">
        <v>113</v>
      </c>
      <c r="E88" s="544"/>
      <c r="F88" s="544"/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4"/>
      <c r="R88" s="544"/>
      <c r="S88" s="544"/>
      <c r="T88" s="544"/>
      <c r="U88" s="544"/>
      <c r="V88" s="544"/>
      <c r="W88" s="544"/>
      <c r="X88" s="544"/>
      <c r="Y88" s="544"/>
      <c r="Z88" s="544"/>
      <c r="AA88" s="544"/>
      <c r="AB88" s="544"/>
      <c r="AC88" s="117" t="s">
        <v>66</v>
      </c>
      <c r="AD88" s="133" t="s">
        <v>66</v>
      </c>
      <c r="AE88" s="157" t="s">
        <v>66</v>
      </c>
      <c r="AF88" s="135" t="s">
        <v>67</v>
      </c>
      <c r="AG88" s="136" t="s">
        <v>66</v>
      </c>
      <c r="AH88" s="135" t="s">
        <v>66</v>
      </c>
      <c r="AI88" s="457">
        <f t="shared" si="3"/>
        <v>102</v>
      </c>
      <c r="AJ88" s="457"/>
      <c r="AK88" s="457"/>
      <c r="AL88" s="453">
        <f t="shared" si="4"/>
        <v>34</v>
      </c>
      <c r="AM88" s="454"/>
      <c r="AN88" s="455"/>
      <c r="AO88" s="426">
        <f t="shared" si="5"/>
        <v>68</v>
      </c>
      <c r="AP88" s="426"/>
      <c r="AQ88" s="426"/>
      <c r="AR88" s="322">
        <f t="shared" si="6"/>
        <v>20</v>
      </c>
      <c r="AS88" s="323"/>
      <c r="AT88" s="476"/>
      <c r="AU88" s="545">
        <v>48</v>
      </c>
      <c r="AV88" s="545"/>
      <c r="AW88" s="545"/>
      <c r="AX88" s="525"/>
      <c r="AY88" s="525"/>
      <c r="AZ88" s="526"/>
      <c r="BA88" s="527"/>
      <c r="BB88" s="528"/>
      <c r="BC88" s="529"/>
      <c r="BD88" s="528"/>
      <c r="BE88" s="528"/>
      <c r="BF88" s="530"/>
      <c r="BG88" s="520"/>
      <c r="BH88" s="521"/>
      <c r="BI88" s="522"/>
      <c r="BJ88" s="521">
        <v>68</v>
      </c>
      <c r="BK88" s="521"/>
      <c r="BL88" s="523"/>
      <c r="BM88" s="520"/>
      <c r="BN88" s="521"/>
      <c r="BO88" s="522"/>
      <c r="BP88" s="542"/>
      <c r="BQ88" s="542"/>
      <c r="BR88" s="543"/>
      <c r="BS88" s="113"/>
      <c r="BT88" s="113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3"/>
    </row>
    <row r="89" spans="2:84" ht="13.5" customHeight="1">
      <c r="B89" s="50"/>
      <c r="C89" s="82" t="s">
        <v>114</v>
      </c>
      <c r="D89" s="450" t="s">
        <v>115</v>
      </c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2"/>
      <c r="AC89" s="143" t="s">
        <v>66</v>
      </c>
      <c r="AD89" s="158" t="s">
        <v>66</v>
      </c>
      <c r="AE89" s="159" t="s">
        <v>66</v>
      </c>
      <c r="AF89" s="158" t="s">
        <v>66</v>
      </c>
      <c r="AG89" s="159" t="s">
        <v>66</v>
      </c>
      <c r="AH89" s="158" t="s">
        <v>70</v>
      </c>
      <c r="AI89" s="457">
        <f t="shared" si="3"/>
        <v>54</v>
      </c>
      <c r="AJ89" s="457"/>
      <c r="AK89" s="457"/>
      <c r="AL89" s="453">
        <f t="shared" si="4"/>
        <v>18</v>
      </c>
      <c r="AM89" s="454"/>
      <c r="AN89" s="455"/>
      <c r="AO89" s="426">
        <f t="shared" si="5"/>
        <v>36</v>
      </c>
      <c r="AP89" s="426"/>
      <c r="AQ89" s="426"/>
      <c r="AR89" s="322">
        <f t="shared" si="6"/>
        <v>28</v>
      </c>
      <c r="AS89" s="323"/>
      <c r="AT89" s="476"/>
      <c r="AU89" s="341">
        <v>8</v>
      </c>
      <c r="AV89" s="454"/>
      <c r="AW89" s="465"/>
      <c r="AX89" s="317"/>
      <c r="AY89" s="458"/>
      <c r="AZ89" s="459"/>
      <c r="BA89" s="160"/>
      <c r="BB89" s="160"/>
      <c r="BC89" s="160"/>
      <c r="BD89" s="528"/>
      <c r="BE89" s="528"/>
      <c r="BF89" s="530"/>
      <c r="BG89" s="458"/>
      <c r="BH89" s="458"/>
      <c r="BI89" s="458"/>
      <c r="BJ89" s="317"/>
      <c r="BK89" s="458"/>
      <c r="BL89" s="459"/>
      <c r="BM89" s="458"/>
      <c r="BN89" s="458"/>
      <c r="BO89" s="458"/>
      <c r="BP89" s="477">
        <v>36</v>
      </c>
      <c r="BQ89" s="478"/>
      <c r="BR89" s="479"/>
      <c r="BS89" s="113"/>
      <c r="BT89" s="113"/>
      <c r="BU89" s="1"/>
      <c r="BV89" s="1"/>
      <c r="BW89" s="1"/>
      <c r="BX89" s="1"/>
      <c r="BY89" s="1"/>
      <c r="CD89" s="1"/>
      <c r="CF89" s="3"/>
    </row>
    <row r="90" spans="2:84" ht="13.5" customHeight="1">
      <c r="B90" s="50"/>
      <c r="C90" s="82" t="s">
        <v>116</v>
      </c>
      <c r="D90" s="450" t="s">
        <v>117</v>
      </c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2"/>
      <c r="AC90" s="143" t="s">
        <v>66</v>
      </c>
      <c r="AD90" s="158" t="s">
        <v>66</v>
      </c>
      <c r="AE90" s="159" t="s">
        <v>66</v>
      </c>
      <c r="AF90" s="158" t="s">
        <v>66</v>
      </c>
      <c r="AG90" s="159" t="s">
        <v>66</v>
      </c>
      <c r="AH90" s="158" t="s">
        <v>70</v>
      </c>
      <c r="AI90" s="457">
        <f t="shared" si="3"/>
        <v>66</v>
      </c>
      <c r="AJ90" s="457"/>
      <c r="AK90" s="457"/>
      <c r="AL90" s="453">
        <f t="shared" si="4"/>
        <v>22</v>
      </c>
      <c r="AM90" s="454"/>
      <c r="AN90" s="455"/>
      <c r="AO90" s="426">
        <f t="shared" si="5"/>
        <v>44</v>
      </c>
      <c r="AP90" s="426"/>
      <c r="AQ90" s="426"/>
      <c r="AR90" s="322">
        <f t="shared" si="6"/>
        <v>34</v>
      </c>
      <c r="AS90" s="323"/>
      <c r="AT90" s="476"/>
      <c r="AU90" s="341">
        <v>10</v>
      </c>
      <c r="AV90" s="454"/>
      <c r="AW90" s="465"/>
      <c r="AX90" s="317"/>
      <c r="AY90" s="458"/>
      <c r="AZ90" s="459"/>
      <c r="BA90" s="161"/>
      <c r="BB90" s="161"/>
      <c r="BC90" s="161"/>
      <c r="BD90" s="528"/>
      <c r="BE90" s="528"/>
      <c r="BF90" s="530"/>
      <c r="BG90" s="458"/>
      <c r="BH90" s="458"/>
      <c r="BI90" s="458"/>
      <c r="BJ90" s="317"/>
      <c r="BK90" s="458"/>
      <c r="BL90" s="459"/>
      <c r="BM90" s="458">
        <v>26</v>
      </c>
      <c r="BN90" s="458"/>
      <c r="BO90" s="458"/>
      <c r="BP90" s="477">
        <v>18</v>
      </c>
      <c r="BQ90" s="478"/>
      <c r="BR90" s="479"/>
      <c r="BS90" s="113"/>
      <c r="BT90" s="113"/>
      <c r="BU90" s="1"/>
      <c r="BV90" s="1"/>
      <c r="BW90" s="1"/>
      <c r="BX90" s="1"/>
      <c r="BY90" s="1"/>
      <c r="CD90" s="1"/>
      <c r="CF90" s="3"/>
    </row>
    <row r="91" spans="2:84" ht="13.5" customHeight="1">
      <c r="B91" s="50"/>
      <c r="C91" s="82" t="s">
        <v>118</v>
      </c>
      <c r="D91" s="450" t="s">
        <v>119</v>
      </c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451"/>
      <c r="X91" s="451"/>
      <c r="Y91" s="451"/>
      <c r="Z91" s="451"/>
      <c r="AA91" s="451"/>
      <c r="AB91" s="452"/>
      <c r="AC91" s="143" t="s">
        <v>66</v>
      </c>
      <c r="AD91" s="158" t="s">
        <v>66</v>
      </c>
      <c r="AE91" s="159" t="s">
        <v>66</v>
      </c>
      <c r="AF91" s="158" t="s">
        <v>66</v>
      </c>
      <c r="AG91" s="159" t="s">
        <v>70</v>
      </c>
      <c r="AH91" s="158" t="s">
        <v>66</v>
      </c>
      <c r="AI91" s="457">
        <f t="shared" si="3"/>
        <v>58.5</v>
      </c>
      <c r="AJ91" s="457"/>
      <c r="AK91" s="457"/>
      <c r="AL91" s="453">
        <f t="shared" si="4"/>
        <v>19.5</v>
      </c>
      <c r="AM91" s="454"/>
      <c r="AN91" s="455"/>
      <c r="AO91" s="426">
        <f t="shared" si="5"/>
        <v>39</v>
      </c>
      <c r="AP91" s="426"/>
      <c r="AQ91" s="426"/>
      <c r="AR91" s="322">
        <f t="shared" si="6"/>
        <v>33</v>
      </c>
      <c r="AS91" s="323"/>
      <c r="AT91" s="476"/>
      <c r="AU91" s="341">
        <v>6</v>
      </c>
      <c r="AV91" s="454"/>
      <c r="AW91" s="465"/>
      <c r="AX91" s="317"/>
      <c r="AY91" s="458"/>
      <c r="AZ91" s="459"/>
      <c r="BA91" s="161"/>
      <c r="BB91" s="161"/>
      <c r="BC91" s="161"/>
      <c r="BD91" s="528"/>
      <c r="BE91" s="528"/>
      <c r="BF91" s="530"/>
      <c r="BG91" s="458"/>
      <c r="BH91" s="458"/>
      <c r="BI91" s="458"/>
      <c r="BJ91" s="317"/>
      <c r="BK91" s="458"/>
      <c r="BL91" s="459"/>
      <c r="BM91" s="458">
        <v>39</v>
      </c>
      <c r="BN91" s="458"/>
      <c r="BO91" s="458"/>
      <c r="BP91" s="477"/>
      <c r="BQ91" s="478"/>
      <c r="BR91" s="479"/>
      <c r="BS91" s="113"/>
      <c r="BT91" s="113"/>
      <c r="BU91" s="1"/>
      <c r="BV91" s="1"/>
      <c r="BW91" s="1"/>
      <c r="BX91" s="1"/>
      <c r="BY91" s="1"/>
      <c r="CD91" s="1"/>
      <c r="CF91" s="3"/>
    </row>
    <row r="92" spans="2:84" ht="19.5" customHeight="1" thickBot="1">
      <c r="B92" s="50"/>
      <c r="C92" s="127" t="s">
        <v>120</v>
      </c>
      <c r="D92" s="567" t="s">
        <v>121</v>
      </c>
      <c r="E92" s="567"/>
      <c r="F92" s="567"/>
      <c r="G92" s="567"/>
      <c r="H92" s="567"/>
      <c r="I92" s="567"/>
      <c r="J92" s="567"/>
      <c r="K92" s="567"/>
      <c r="L92" s="567"/>
      <c r="M92" s="567"/>
      <c r="N92" s="567"/>
      <c r="O92" s="567"/>
      <c r="P92" s="567"/>
      <c r="Q92" s="567"/>
      <c r="R92" s="567"/>
      <c r="S92" s="567"/>
      <c r="T92" s="567"/>
      <c r="U92" s="567"/>
      <c r="V92" s="567"/>
      <c r="W92" s="567"/>
      <c r="X92" s="567"/>
      <c r="Y92" s="567"/>
      <c r="Z92" s="567"/>
      <c r="AA92" s="567"/>
      <c r="AB92" s="567"/>
      <c r="AC92" s="162"/>
      <c r="AD92" s="162"/>
      <c r="AE92" s="162"/>
      <c r="AF92" s="162"/>
      <c r="AG92" s="162"/>
      <c r="AH92" s="163"/>
      <c r="AI92" s="568">
        <f>SUM(AI94:AK94,AI103,AI116:AK117,AI121)</f>
        <v>2922</v>
      </c>
      <c r="AJ92" s="569"/>
      <c r="AK92" s="569"/>
      <c r="AL92" s="568">
        <f>SUM(AL94:AN94,AL103,AL116:AN117,AL121)</f>
        <v>974</v>
      </c>
      <c r="AM92" s="569"/>
      <c r="AN92" s="569"/>
      <c r="AO92" s="568">
        <f>AO94+AO103+AO116+AO117+AO121</f>
        <v>1948</v>
      </c>
      <c r="AP92" s="569"/>
      <c r="AQ92" s="569"/>
      <c r="AR92" s="570">
        <f>SUM(AR94:AT94,AR103,AR116:AT117,AR121)</f>
        <v>701</v>
      </c>
      <c r="AS92" s="558"/>
      <c r="AT92" s="558"/>
      <c r="AU92" s="557">
        <f>SUM(AU94:AW94,AU103,AU116:AW117,AU121)</f>
        <v>1247</v>
      </c>
      <c r="AV92" s="558"/>
      <c r="AW92" s="558"/>
      <c r="AX92" s="557"/>
      <c r="AY92" s="558"/>
      <c r="AZ92" s="559"/>
      <c r="BA92" s="565">
        <f>SUM(BA94:BC94,BA103,BA116:BC117,BA121)</f>
        <v>306</v>
      </c>
      <c r="BB92" s="558"/>
      <c r="BC92" s="566"/>
      <c r="BD92" s="557">
        <f>SUM(BD94:BF94,BD103,BD116:BF117,BD121)</f>
        <v>438</v>
      </c>
      <c r="BE92" s="558"/>
      <c r="BF92" s="559"/>
      <c r="BG92" s="565">
        <f>SUM(BG94:BI94,BG103,BG116:BI117,BG121)</f>
        <v>351</v>
      </c>
      <c r="BH92" s="558"/>
      <c r="BI92" s="566"/>
      <c r="BJ92" s="557">
        <f>SUM(BJ94:BL94,BJ103,BJ116:BL117,BJ121)</f>
        <v>462</v>
      </c>
      <c r="BK92" s="558"/>
      <c r="BL92" s="559"/>
      <c r="BM92" s="565">
        <f>SUM(BM94:BO94,BM103,BM116:BO117,BM121)</f>
        <v>247</v>
      </c>
      <c r="BN92" s="558"/>
      <c r="BO92" s="566"/>
      <c r="BP92" s="557">
        <f>SUM(BP94:BR94,BP103,BP116:BR117,BP121)</f>
        <v>144</v>
      </c>
      <c r="BQ92" s="558"/>
      <c r="BR92" s="559"/>
      <c r="BS92" s="99"/>
      <c r="BT92" s="100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3"/>
    </row>
    <row r="93" spans="2:84" ht="68.25" customHeight="1" thickTop="1">
      <c r="B93" s="50"/>
      <c r="C93" s="164" t="s">
        <v>122</v>
      </c>
      <c r="D93" s="560" t="s">
        <v>123</v>
      </c>
      <c r="E93" s="560"/>
      <c r="F93" s="560"/>
      <c r="G93" s="560"/>
      <c r="H93" s="560"/>
      <c r="I93" s="560"/>
      <c r="J93" s="560"/>
      <c r="K93" s="560"/>
      <c r="L93" s="560"/>
      <c r="M93" s="560"/>
      <c r="N93" s="560"/>
      <c r="O93" s="560"/>
      <c r="P93" s="560"/>
      <c r="Q93" s="560"/>
      <c r="R93" s="560"/>
      <c r="S93" s="560"/>
      <c r="T93" s="560"/>
      <c r="U93" s="560"/>
      <c r="V93" s="560"/>
      <c r="W93" s="560"/>
      <c r="X93" s="560"/>
      <c r="Y93" s="560"/>
      <c r="Z93" s="560"/>
      <c r="AA93" s="560"/>
      <c r="AB93" s="560"/>
      <c r="AC93" s="165" t="s">
        <v>66</v>
      </c>
      <c r="AD93" s="166" t="s">
        <v>66</v>
      </c>
      <c r="AE93" s="167" t="s">
        <v>66</v>
      </c>
      <c r="AF93" s="168" t="s">
        <v>66</v>
      </c>
      <c r="AG93" s="169" t="s">
        <v>66</v>
      </c>
      <c r="AH93" s="170" t="s">
        <v>124</v>
      </c>
      <c r="AI93" s="561">
        <f>AI94+AI101+AI100</f>
        <v>2058</v>
      </c>
      <c r="AJ93" s="547"/>
      <c r="AK93" s="547"/>
      <c r="AL93" s="561">
        <f>AL94+AL101+AL100</f>
        <v>614</v>
      </c>
      <c r="AM93" s="547"/>
      <c r="AN93" s="547"/>
      <c r="AO93" s="561">
        <f>AO94+AO101+AO100</f>
        <v>1444</v>
      </c>
      <c r="AP93" s="547"/>
      <c r="AQ93" s="547"/>
      <c r="AR93" s="561">
        <f>AR94+AR101+AR100</f>
        <v>241</v>
      </c>
      <c r="AS93" s="547"/>
      <c r="AT93" s="562"/>
      <c r="AU93" s="549">
        <f>AU94+AU101+AU100</f>
        <v>1203</v>
      </c>
      <c r="AV93" s="547"/>
      <c r="AW93" s="562"/>
      <c r="AX93" s="549">
        <f>AX94</f>
        <v>0</v>
      </c>
      <c r="AY93" s="547"/>
      <c r="AZ93" s="547"/>
      <c r="BA93" s="546">
        <f>BA94+BA101</f>
        <v>204</v>
      </c>
      <c r="BB93" s="547"/>
      <c r="BC93" s="548"/>
      <c r="BD93" s="563">
        <f>BD94+BD101</f>
        <v>252</v>
      </c>
      <c r="BE93" s="560"/>
      <c r="BF93" s="564"/>
      <c r="BG93" s="546">
        <f>BG94+BG101</f>
        <v>169</v>
      </c>
      <c r="BH93" s="547"/>
      <c r="BI93" s="548"/>
      <c r="BJ93" s="549">
        <f>BJ94+BJ101+BJ100</f>
        <v>336</v>
      </c>
      <c r="BK93" s="547"/>
      <c r="BL93" s="547"/>
      <c r="BM93" s="546">
        <f>BM94+BM101</f>
        <v>195</v>
      </c>
      <c r="BN93" s="547"/>
      <c r="BO93" s="548"/>
      <c r="BP93" s="549">
        <f>BP94+BP101</f>
        <v>288</v>
      </c>
      <c r="BQ93" s="547"/>
      <c r="BR93" s="547"/>
      <c r="BS93" s="171"/>
      <c r="BT93" s="171"/>
      <c r="BU93" s="171"/>
      <c r="BV93" s="171"/>
      <c r="BW93" s="171"/>
      <c r="BX93" s="171"/>
      <c r="BY93" s="113"/>
      <c r="BZ93" s="113"/>
      <c r="CA93" s="1"/>
      <c r="CB93" s="1"/>
      <c r="CC93" s="1"/>
      <c r="CD93" s="1"/>
      <c r="CE93" s="1"/>
      <c r="CF93" s="3"/>
    </row>
    <row r="94" spans="2:84" ht="23.25" customHeight="1" thickBot="1">
      <c r="B94" s="50"/>
      <c r="C94" s="172" t="s">
        <v>125</v>
      </c>
      <c r="D94" s="550" t="s">
        <v>126</v>
      </c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2"/>
      <c r="AC94" s="173" t="s">
        <v>66</v>
      </c>
      <c r="AD94" s="174" t="s">
        <v>70</v>
      </c>
      <c r="AE94" s="175" t="s">
        <v>70</v>
      </c>
      <c r="AF94" s="176" t="s">
        <v>67</v>
      </c>
      <c r="AG94" s="177" t="s">
        <v>67</v>
      </c>
      <c r="AH94" s="178" t="s">
        <v>25</v>
      </c>
      <c r="AI94" s="553">
        <f>SUM(AI95:AK99)</f>
        <v>1842</v>
      </c>
      <c r="AJ94" s="553"/>
      <c r="AK94" s="553"/>
      <c r="AL94" s="553">
        <f>SUM(AL95:AN99)</f>
        <v>614</v>
      </c>
      <c r="AM94" s="553"/>
      <c r="AN94" s="553"/>
      <c r="AO94" s="554">
        <f>SUM(AO95:AQ99)</f>
        <v>1228</v>
      </c>
      <c r="AP94" s="554"/>
      <c r="AQ94" s="554"/>
      <c r="AR94" s="553">
        <f>SUM(AR95:AT99)</f>
        <v>241</v>
      </c>
      <c r="AS94" s="553"/>
      <c r="AT94" s="555"/>
      <c r="AU94" s="556">
        <f>SUM(AU95:AW99)</f>
        <v>987</v>
      </c>
      <c r="AV94" s="553"/>
      <c r="AW94" s="555"/>
      <c r="AX94" s="586"/>
      <c r="AY94" s="587"/>
      <c r="AZ94" s="588"/>
      <c r="BA94" s="589">
        <f>SUM(BA95:BC99)</f>
        <v>204</v>
      </c>
      <c r="BB94" s="553"/>
      <c r="BC94" s="590"/>
      <c r="BD94" s="545">
        <f>SUM(BD95:BF99)</f>
        <v>252</v>
      </c>
      <c r="BE94" s="545"/>
      <c r="BF94" s="581"/>
      <c r="BG94" s="553">
        <f>SUM(BG95:BI99)</f>
        <v>169</v>
      </c>
      <c r="BH94" s="553"/>
      <c r="BI94" s="555"/>
      <c r="BJ94" s="556">
        <f>SUM(BJ95:BL99)</f>
        <v>264</v>
      </c>
      <c r="BK94" s="553"/>
      <c r="BL94" s="553"/>
      <c r="BM94" s="589">
        <f>SUM(BM95:BO99)</f>
        <v>195</v>
      </c>
      <c r="BN94" s="553"/>
      <c r="BO94" s="590"/>
      <c r="BP94" s="556">
        <f>SUM(BP95:BR99)</f>
        <v>144</v>
      </c>
      <c r="BQ94" s="553"/>
      <c r="BR94" s="553"/>
      <c r="BS94" s="113"/>
      <c r="BT94" s="179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3"/>
    </row>
    <row r="95" spans="2:84" ht="15" hidden="1" customHeight="1">
      <c r="B95" s="50"/>
      <c r="C95" s="180"/>
      <c r="D95" s="573" t="s">
        <v>127</v>
      </c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574"/>
      <c r="AA95" s="574"/>
      <c r="AB95" s="575"/>
      <c r="AC95" s="173"/>
      <c r="AD95" s="174"/>
      <c r="AE95" s="175"/>
      <c r="AF95" s="176"/>
      <c r="AG95" s="177"/>
      <c r="AH95" s="178"/>
      <c r="AI95" s="553">
        <f t="shared" ref="AI95:AI100" si="7">AO95+AL95</f>
        <v>114</v>
      </c>
      <c r="AJ95" s="553"/>
      <c r="AK95" s="553"/>
      <c r="AL95" s="576">
        <f>AO95/2</f>
        <v>38</v>
      </c>
      <c r="AM95" s="576"/>
      <c r="AN95" s="576"/>
      <c r="AO95" s="577">
        <f t="shared" ref="AO95:AO100" si="8">SUM(BA95:BR95)</f>
        <v>76</v>
      </c>
      <c r="AP95" s="577"/>
      <c r="AQ95" s="577"/>
      <c r="AR95" s="578">
        <v>50</v>
      </c>
      <c r="AS95" s="579"/>
      <c r="AT95" s="580"/>
      <c r="AU95" s="581">
        <f>AO95-AR95</f>
        <v>26</v>
      </c>
      <c r="AV95" s="338"/>
      <c r="AW95" s="582"/>
      <c r="AX95" s="583"/>
      <c r="AY95" s="584"/>
      <c r="AZ95" s="585"/>
      <c r="BA95" s="527">
        <v>34</v>
      </c>
      <c r="BB95" s="528"/>
      <c r="BC95" s="529"/>
      <c r="BD95" s="528">
        <v>42</v>
      </c>
      <c r="BE95" s="528"/>
      <c r="BF95" s="529"/>
      <c r="BG95" s="571"/>
      <c r="BH95" s="521"/>
      <c r="BI95" s="521"/>
      <c r="BJ95" s="521"/>
      <c r="BK95" s="521"/>
      <c r="BL95" s="523"/>
      <c r="BM95" s="520"/>
      <c r="BN95" s="521"/>
      <c r="BO95" s="522"/>
      <c r="BP95" s="508"/>
      <c r="BQ95" s="508"/>
      <c r="BR95" s="510"/>
      <c r="BS95" s="113"/>
      <c r="BT95" s="179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3"/>
    </row>
    <row r="96" spans="2:84" ht="15" hidden="1" customHeight="1">
      <c r="B96" s="50"/>
      <c r="C96" s="82"/>
      <c r="D96" s="450" t="s">
        <v>128</v>
      </c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1"/>
      <c r="Q96" s="451"/>
      <c r="R96" s="451"/>
      <c r="S96" s="451"/>
      <c r="T96" s="451"/>
      <c r="U96" s="451"/>
      <c r="V96" s="451"/>
      <c r="W96" s="451"/>
      <c r="X96" s="451"/>
      <c r="Y96" s="451"/>
      <c r="Z96" s="451"/>
      <c r="AA96" s="451"/>
      <c r="AB96" s="452"/>
      <c r="AC96" s="143"/>
      <c r="AD96" s="158"/>
      <c r="AE96" s="159"/>
      <c r="AF96" s="158"/>
      <c r="AG96" s="159"/>
      <c r="AH96" s="158"/>
      <c r="AI96" s="453">
        <f t="shared" si="7"/>
        <v>59</v>
      </c>
      <c r="AJ96" s="454"/>
      <c r="AK96" s="455"/>
      <c r="AL96" s="453">
        <v>20</v>
      </c>
      <c r="AM96" s="454"/>
      <c r="AN96" s="455"/>
      <c r="AO96" s="572">
        <f t="shared" si="8"/>
        <v>39</v>
      </c>
      <c r="AP96" s="426"/>
      <c r="AQ96" s="426"/>
      <c r="AR96" s="322">
        <f>AO96-AU96</f>
        <v>30</v>
      </c>
      <c r="AS96" s="463"/>
      <c r="AT96" s="464"/>
      <c r="AU96" s="341">
        <v>9</v>
      </c>
      <c r="AV96" s="454"/>
      <c r="AW96" s="465"/>
      <c r="AX96" s="583"/>
      <c r="AY96" s="584"/>
      <c r="AZ96" s="585"/>
      <c r="BA96" s="463"/>
      <c r="BB96" s="463"/>
      <c r="BC96" s="463"/>
      <c r="BD96" s="591"/>
      <c r="BE96" s="591"/>
      <c r="BF96" s="592"/>
      <c r="BG96" s="322"/>
      <c r="BH96" s="463"/>
      <c r="BI96" s="464"/>
      <c r="BJ96" s="592"/>
      <c r="BK96" s="463"/>
      <c r="BL96" s="594"/>
      <c r="BM96" s="463">
        <v>39</v>
      </c>
      <c r="BN96" s="463"/>
      <c r="BO96" s="463"/>
      <c r="BP96" s="592"/>
      <c r="BQ96" s="463"/>
      <c r="BR96" s="594"/>
      <c r="BS96" s="113"/>
      <c r="BT96" s="113"/>
      <c r="BU96" s="1"/>
      <c r="BV96" s="1"/>
      <c r="BW96" s="1"/>
      <c r="BX96" s="1"/>
      <c r="BY96" s="1"/>
      <c r="CD96" s="1"/>
      <c r="CF96" s="3"/>
    </row>
    <row r="97" spans="1:88" ht="15" hidden="1" customHeight="1">
      <c r="B97" s="50"/>
      <c r="C97" s="82"/>
      <c r="D97" s="450" t="s">
        <v>129</v>
      </c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451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2"/>
      <c r="AC97" s="143"/>
      <c r="AD97" s="158"/>
      <c r="AE97" s="159"/>
      <c r="AF97" s="158"/>
      <c r="AG97" s="159"/>
      <c r="AH97" s="158"/>
      <c r="AI97" s="453">
        <f t="shared" si="7"/>
        <v>54</v>
      </c>
      <c r="AJ97" s="454"/>
      <c r="AK97" s="455"/>
      <c r="AL97" s="453">
        <f>AO97/2</f>
        <v>18</v>
      </c>
      <c r="AM97" s="454"/>
      <c r="AN97" s="455"/>
      <c r="AO97" s="572">
        <f t="shared" si="8"/>
        <v>36</v>
      </c>
      <c r="AP97" s="426"/>
      <c r="AQ97" s="426"/>
      <c r="AR97" s="322">
        <f>AO97-AU97</f>
        <v>28</v>
      </c>
      <c r="AS97" s="463"/>
      <c r="AT97" s="464"/>
      <c r="AU97" s="341">
        <v>8</v>
      </c>
      <c r="AV97" s="454"/>
      <c r="AW97" s="465"/>
      <c r="AX97" s="583"/>
      <c r="AY97" s="584"/>
      <c r="AZ97" s="585"/>
      <c r="BA97" s="463"/>
      <c r="BB97" s="463"/>
      <c r="BC97" s="464"/>
      <c r="BD97" s="463"/>
      <c r="BE97" s="463"/>
      <c r="BF97" s="463"/>
      <c r="BG97" s="322"/>
      <c r="BH97" s="463"/>
      <c r="BI97" s="464"/>
      <c r="BJ97" s="592"/>
      <c r="BK97" s="463"/>
      <c r="BL97" s="594"/>
      <c r="BM97" s="463"/>
      <c r="BN97" s="463"/>
      <c r="BO97" s="464"/>
      <c r="BP97" s="592">
        <v>36</v>
      </c>
      <c r="BQ97" s="463"/>
      <c r="BR97" s="594"/>
      <c r="BS97" s="113"/>
      <c r="BT97" s="113"/>
      <c r="BU97" s="1"/>
      <c r="BV97" s="1"/>
      <c r="BW97" s="1"/>
      <c r="BX97" s="1"/>
      <c r="BY97" s="1"/>
      <c r="CD97" s="1"/>
      <c r="CF97" s="3"/>
    </row>
    <row r="98" spans="1:88" ht="15" hidden="1" customHeight="1">
      <c r="B98" s="50"/>
      <c r="C98" s="82"/>
      <c r="D98" s="450" t="s">
        <v>130</v>
      </c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2"/>
      <c r="AC98" s="143"/>
      <c r="AD98" s="158"/>
      <c r="AE98" s="159"/>
      <c r="AF98" s="158"/>
      <c r="AG98" s="159"/>
      <c r="AH98" s="158"/>
      <c r="AI98" s="453">
        <f t="shared" si="7"/>
        <v>58</v>
      </c>
      <c r="AJ98" s="454"/>
      <c r="AK98" s="455"/>
      <c r="AL98" s="453">
        <v>19</v>
      </c>
      <c r="AM98" s="454"/>
      <c r="AN98" s="455"/>
      <c r="AO98" s="426">
        <f t="shared" si="8"/>
        <v>39</v>
      </c>
      <c r="AP98" s="426"/>
      <c r="AQ98" s="426"/>
      <c r="AR98" s="322">
        <f>AO98-AU98</f>
        <v>27</v>
      </c>
      <c r="AS98" s="463"/>
      <c r="AT98" s="464"/>
      <c r="AU98" s="341">
        <v>12</v>
      </c>
      <c r="AV98" s="454"/>
      <c r="AW98" s="465"/>
      <c r="AX98" s="583"/>
      <c r="AY98" s="584"/>
      <c r="AZ98" s="585"/>
      <c r="BA98" s="161"/>
      <c r="BB98" s="161"/>
      <c r="BC98" s="161"/>
      <c r="BD98" s="591"/>
      <c r="BE98" s="591"/>
      <c r="BF98" s="592"/>
      <c r="BG98" s="593">
        <v>39</v>
      </c>
      <c r="BH98" s="458"/>
      <c r="BI98" s="333"/>
      <c r="BJ98" s="317"/>
      <c r="BK98" s="458"/>
      <c r="BL98" s="459"/>
      <c r="BM98" s="458"/>
      <c r="BN98" s="458"/>
      <c r="BO98" s="458"/>
      <c r="BP98" s="477"/>
      <c r="BQ98" s="478"/>
      <c r="BR98" s="479"/>
      <c r="BS98" s="113"/>
      <c r="BT98" s="113"/>
      <c r="BU98" s="1"/>
      <c r="BV98" s="1"/>
      <c r="BW98" s="1"/>
      <c r="BX98" s="1"/>
      <c r="BY98" s="1"/>
      <c r="CD98" s="1"/>
      <c r="CF98" s="3"/>
    </row>
    <row r="99" spans="1:88" ht="15" hidden="1" customHeight="1" thickBot="1">
      <c r="B99" s="50"/>
      <c r="C99" s="181"/>
      <c r="D99" s="619" t="s">
        <v>131</v>
      </c>
      <c r="E99" s="620"/>
      <c r="F99" s="620"/>
      <c r="G99" s="620"/>
      <c r="H99" s="620"/>
      <c r="I99" s="620"/>
      <c r="J99" s="620"/>
      <c r="K99" s="620"/>
      <c r="L99" s="620"/>
      <c r="M99" s="620"/>
      <c r="N99" s="620"/>
      <c r="O99" s="620"/>
      <c r="P99" s="620"/>
      <c r="Q99" s="620"/>
      <c r="R99" s="620"/>
      <c r="S99" s="620"/>
      <c r="T99" s="620"/>
      <c r="U99" s="620"/>
      <c r="V99" s="620"/>
      <c r="W99" s="620"/>
      <c r="X99" s="620"/>
      <c r="Y99" s="620"/>
      <c r="Z99" s="620"/>
      <c r="AA99" s="620"/>
      <c r="AB99" s="621"/>
      <c r="AC99" s="173"/>
      <c r="AD99" s="174"/>
      <c r="AE99" s="182"/>
      <c r="AF99" s="183"/>
      <c r="AG99" s="177"/>
      <c r="AH99" s="178"/>
      <c r="AI99" s="553">
        <f t="shared" si="7"/>
        <v>1557</v>
      </c>
      <c r="AJ99" s="553"/>
      <c r="AK99" s="553"/>
      <c r="AL99" s="576">
        <f>AO99/2</f>
        <v>519</v>
      </c>
      <c r="AM99" s="576"/>
      <c r="AN99" s="576"/>
      <c r="AO99" s="577">
        <f>SUM(BA99:BR99)</f>
        <v>1038</v>
      </c>
      <c r="AP99" s="577"/>
      <c r="AQ99" s="577"/>
      <c r="AR99" s="578">
        <v>106</v>
      </c>
      <c r="AS99" s="579"/>
      <c r="AT99" s="580"/>
      <c r="AU99" s="581">
        <f>AO99-AR99-AX99</f>
        <v>932</v>
      </c>
      <c r="AV99" s="338"/>
      <c r="AW99" s="582"/>
      <c r="AX99" s="583"/>
      <c r="AY99" s="584"/>
      <c r="AZ99" s="585"/>
      <c r="BA99" s="527">
        <v>170</v>
      </c>
      <c r="BB99" s="528"/>
      <c r="BC99" s="529"/>
      <c r="BD99" s="528">
        <v>210</v>
      </c>
      <c r="BE99" s="528"/>
      <c r="BF99" s="530"/>
      <c r="BG99" s="618">
        <v>130</v>
      </c>
      <c r="BH99" s="618"/>
      <c r="BI99" s="618"/>
      <c r="BJ99" s="521">
        <v>264</v>
      </c>
      <c r="BK99" s="521"/>
      <c r="BL99" s="523"/>
      <c r="BM99" s="520">
        <v>156</v>
      </c>
      <c r="BN99" s="521"/>
      <c r="BO99" s="522"/>
      <c r="BP99" s="508">
        <v>108</v>
      </c>
      <c r="BQ99" s="508"/>
      <c r="BR99" s="510"/>
      <c r="BS99" s="113"/>
      <c r="BT99" s="179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3"/>
    </row>
    <row r="100" spans="1:88" s="1" customFormat="1" ht="15" customHeight="1" thickBot="1">
      <c r="A100" s="3"/>
      <c r="B100" s="50"/>
      <c r="C100" s="184" t="s">
        <v>132</v>
      </c>
      <c r="D100" s="614" t="s">
        <v>133</v>
      </c>
      <c r="E100" s="614"/>
      <c r="F100" s="614"/>
      <c r="G100" s="614"/>
      <c r="H100" s="614"/>
      <c r="I100" s="614"/>
      <c r="J100" s="614"/>
      <c r="K100" s="614"/>
      <c r="L100" s="614"/>
      <c r="M100" s="614"/>
      <c r="N100" s="614"/>
      <c r="O100" s="614"/>
      <c r="P100" s="614"/>
      <c r="Q100" s="614"/>
      <c r="R100" s="614"/>
      <c r="S100" s="614"/>
      <c r="T100" s="614"/>
      <c r="U100" s="614"/>
      <c r="V100" s="614"/>
      <c r="W100" s="614"/>
      <c r="X100" s="614"/>
      <c r="Y100" s="614"/>
      <c r="Z100" s="614"/>
      <c r="AA100" s="614"/>
      <c r="AB100" s="614"/>
      <c r="AC100" s="598" t="s">
        <v>67</v>
      </c>
      <c r="AD100" s="597"/>
      <c r="AE100" s="597"/>
      <c r="AF100" s="597"/>
      <c r="AG100" s="597"/>
      <c r="AH100" s="599"/>
      <c r="AI100" s="611">
        <f t="shared" si="7"/>
        <v>72</v>
      </c>
      <c r="AJ100" s="612"/>
      <c r="AK100" s="613"/>
      <c r="AL100" s="611"/>
      <c r="AM100" s="612"/>
      <c r="AN100" s="613"/>
      <c r="AO100" s="611">
        <f t="shared" si="8"/>
        <v>72</v>
      </c>
      <c r="AP100" s="612"/>
      <c r="AQ100" s="613"/>
      <c r="AR100" s="615"/>
      <c r="AS100" s="597"/>
      <c r="AT100" s="616"/>
      <c r="AU100" s="598">
        <f>SUM(BA100:BR100)</f>
        <v>72</v>
      </c>
      <c r="AV100" s="597"/>
      <c r="AW100" s="616"/>
      <c r="AX100" s="598"/>
      <c r="AY100" s="597"/>
      <c r="AZ100" s="599"/>
      <c r="BA100" s="617"/>
      <c r="BB100" s="617"/>
      <c r="BC100" s="617"/>
      <c r="BD100" s="595"/>
      <c r="BE100" s="595"/>
      <c r="BF100" s="596"/>
      <c r="BG100" s="597"/>
      <c r="BH100" s="597"/>
      <c r="BI100" s="597"/>
      <c r="BJ100" s="598">
        <v>72</v>
      </c>
      <c r="BK100" s="597"/>
      <c r="BL100" s="599"/>
      <c r="BM100" s="600"/>
      <c r="BN100" s="601"/>
      <c r="BO100" s="602"/>
      <c r="BP100" s="601"/>
      <c r="BQ100" s="601"/>
      <c r="BR100" s="603"/>
      <c r="BS100" s="113"/>
      <c r="CG100" s="3"/>
      <c r="CH100" s="3"/>
      <c r="CI100" s="3"/>
      <c r="CJ100" s="3"/>
    </row>
    <row r="101" spans="1:88" s="1" customFormat="1" ht="15" customHeight="1" thickBot="1">
      <c r="A101" s="3"/>
      <c r="B101" s="50"/>
      <c r="C101" s="185" t="s">
        <v>134</v>
      </c>
      <c r="D101" s="604" t="s">
        <v>135</v>
      </c>
      <c r="E101" s="605"/>
      <c r="F101" s="605"/>
      <c r="G101" s="605"/>
      <c r="H101" s="605"/>
      <c r="I101" s="605"/>
      <c r="J101" s="605"/>
      <c r="K101" s="605"/>
      <c r="L101" s="605"/>
      <c r="M101" s="605"/>
      <c r="N101" s="605"/>
      <c r="O101" s="605"/>
      <c r="P101" s="605"/>
      <c r="Q101" s="605"/>
      <c r="R101" s="605"/>
      <c r="S101" s="605"/>
      <c r="T101" s="605"/>
      <c r="U101" s="605"/>
      <c r="V101" s="605"/>
      <c r="W101" s="605"/>
      <c r="X101" s="605"/>
      <c r="Y101" s="605"/>
      <c r="Z101" s="605"/>
      <c r="AA101" s="605"/>
      <c r="AB101" s="606"/>
      <c r="AC101" s="607" t="s">
        <v>70</v>
      </c>
      <c r="AD101" s="608"/>
      <c r="AE101" s="609"/>
      <c r="AF101" s="609"/>
      <c r="AG101" s="608"/>
      <c r="AH101" s="610"/>
      <c r="AI101" s="611">
        <f>AO101</f>
        <v>144</v>
      </c>
      <c r="AJ101" s="612"/>
      <c r="AK101" s="613"/>
      <c r="AL101" s="611"/>
      <c r="AM101" s="612"/>
      <c r="AN101" s="613"/>
      <c r="AO101" s="611">
        <f>AU101</f>
        <v>144</v>
      </c>
      <c r="AP101" s="612"/>
      <c r="AQ101" s="613"/>
      <c r="AR101" s="615"/>
      <c r="AS101" s="597"/>
      <c r="AT101" s="616"/>
      <c r="AU101" s="598">
        <f>SUM(BA101:BR101)</f>
        <v>144</v>
      </c>
      <c r="AV101" s="597"/>
      <c r="AW101" s="616"/>
      <c r="AX101" s="598"/>
      <c r="AY101" s="597"/>
      <c r="AZ101" s="599"/>
      <c r="BA101" s="597"/>
      <c r="BB101" s="597"/>
      <c r="BC101" s="597"/>
      <c r="BD101" s="634"/>
      <c r="BE101" s="634"/>
      <c r="BF101" s="635"/>
      <c r="BG101" s="597"/>
      <c r="BH101" s="597"/>
      <c r="BI101" s="597"/>
      <c r="BJ101" s="598"/>
      <c r="BK101" s="597"/>
      <c r="BL101" s="599"/>
      <c r="BM101" s="600"/>
      <c r="BN101" s="601"/>
      <c r="BO101" s="602"/>
      <c r="BP101" s="601">
        <v>144</v>
      </c>
      <c r="BQ101" s="601"/>
      <c r="BR101" s="603"/>
      <c r="BS101" s="113"/>
      <c r="BT101" s="186"/>
      <c r="CG101" s="3"/>
      <c r="CH101" s="3"/>
      <c r="CI101" s="3"/>
      <c r="CJ101" s="3"/>
    </row>
    <row r="102" spans="1:88" s="1" customFormat="1" ht="45.75" customHeight="1">
      <c r="A102" s="3"/>
      <c r="B102" s="50"/>
      <c r="C102" s="187" t="s">
        <v>136</v>
      </c>
      <c r="D102" s="629" t="s">
        <v>137</v>
      </c>
      <c r="E102" s="630"/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630"/>
      <c r="R102" s="630"/>
      <c r="S102" s="630"/>
      <c r="T102" s="630"/>
      <c r="U102" s="630"/>
      <c r="V102" s="630"/>
      <c r="W102" s="630"/>
      <c r="X102" s="630"/>
      <c r="Y102" s="630"/>
      <c r="Z102" s="630"/>
      <c r="AA102" s="630"/>
      <c r="AB102" s="631"/>
      <c r="AC102" s="188" t="s">
        <v>66</v>
      </c>
      <c r="AD102" s="189" t="s">
        <v>66</v>
      </c>
      <c r="AE102" s="190" t="s">
        <v>124</v>
      </c>
      <c r="AF102" s="191" t="s">
        <v>66</v>
      </c>
      <c r="AG102" s="192" t="s">
        <v>66</v>
      </c>
      <c r="AH102" s="189" t="s">
        <v>66</v>
      </c>
      <c r="AI102" s="632">
        <f>AI103+AI116+AI117+AI118+AI119</f>
        <v>885</v>
      </c>
      <c r="AJ102" s="623"/>
      <c r="AK102" s="623"/>
      <c r="AL102" s="632">
        <f>AL103+AL116+AL117+AL118+AL119</f>
        <v>235</v>
      </c>
      <c r="AM102" s="623"/>
      <c r="AN102" s="623"/>
      <c r="AO102" s="632">
        <f>AO103+AO116+AO117+AO118+AO119</f>
        <v>650</v>
      </c>
      <c r="AP102" s="623"/>
      <c r="AQ102" s="623"/>
      <c r="AR102" s="632">
        <f>AR103+AR116+AR117+AR118+AR119</f>
        <v>276</v>
      </c>
      <c r="AS102" s="623"/>
      <c r="AT102" s="633"/>
      <c r="AU102" s="628">
        <f>AU103+AU116+AU117+AU118+AU119</f>
        <v>374</v>
      </c>
      <c r="AV102" s="623"/>
      <c r="AW102" s="633"/>
      <c r="AX102" s="628"/>
      <c r="AY102" s="623"/>
      <c r="AZ102" s="623"/>
      <c r="BA102" s="622">
        <f>BA103+BA116+BA117+BA118+BA119</f>
        <v>102</v>
      </c>
      <c r="BB102" s="623"/>
      <c r="BC102" s="624"/>
      <c r="BD102" s="625">
        <f>BD103+BD116+BD117+BD118+BD119</f>
        <v>258</v>
      </c>
      <c r="BE102" s="626"/>
      <c r="BF102" s="627"/>
      <c r="BG102" s="622">
        <f>BG103+BG116+BG117+BG118+BG119</f>
        <v>290</v>
      </c>
      <c r="BH102" s="623"/>
      <c r="BI102" s="624"/>
      <c r="BJ102" s="628"/>
      <c r="BK102" s="623"/>
      <c r="BL102" s="623"/>
      <c r="BM102" s="622"/>
      <c r="BN102" s="623"/>
      <c r="BO102" s="624"/>
      <c r="BP102" s="628"/>
      <c r="BQ102" s="623"/>
      <c r="BR102" s="623"/>
      <c r="BS102" s="193"/>
      <c r="BT102" s="193"/>
      <c r="BU102" s="193"/>
      <c r="BV102" s="193"/>
      <c r="BW102" s="193"/>
      <c r="BX102" s="193"/>
      <c r="BY102" s="113"/>
      <c r="CG102" s="3"/>
      <c r="CH102" s="3"/>
      <c r="CI102" s="3"/>
      <c r="CJ102" s="3"/>
    </row>
    <row r="103" spans="1:88" s="1" customFormat="1" ht="27.75" customHeight="1">
      <c r="A103" s="3"/>
      <c r="B103" s="50"/>
      <c r="C103" s="156" t="s">
        <v>138</v>
      </c>
      <c r="D103" s="645" t="s">
        <v>139</v>
      </c>
      <c r="E103" s="646"/>
      <c r="F103" s="646"/>
      <c r="G103" s="646"/>
      <c r="H103" s="646"/>
      <c r="I103" s="646"/>
      <c r="J103" s="646"/>
      <c r="K103" s="646"/>
      <c r="L103" s="646"/>
      <c r="M103" s="646"/>
      <c r="N103" s="646"/>
      <c r="O103" s="646"/>
      <c r="P103" s="646"/>
      <c r="Q103" s="646"/>
      <c r="R103" s="646"/>
      <c r="S103" s="646"/>
      <c r="T103" s="646"/>
      <c r="U103" s="646"/>
      <c r="V103" s="646"/>
      <c r="W103" s="646"/>
      <c r="X103" s="646"/>
      <c r="Y103" s="646"/>
      <c r="Z103" s="646"/>
      <c r="AA103" s="646"/>
      <c r="AB103" s="647"/>
      <c r="AC103" s="194" t="s">
        <v>70</v>
      </c>
      <c r="AD103" s="195" t="s">
        <v>70</v>
      </c>
      <c r="AE103" s="196" t="s">
        <v>70</v>
      </c>
      <c r="AF103" s="197" t="s">
        <v>66</v>
      </c>
      <c r="AG103" s="198" t="s">
        <v>66</v>
      </c>
      <c r="AH103" s="197" t="s">
        <v>66</v>
      </c>
      <c r="AI103" s="648">
        <f>SUM(AI104:AK115)</f>
        <v>528</v>
      </c>
      <c r="AJ103" s="648"/>
      <c r="AK103" s="648"/>
      <c r="AL103" s="649">
        <f>SUM(AL104:AN115)</f>
        <v>176</v>
      </c>
      <c r="AM103" s="650"/>
      <c r="AN103" s="651"/>
      <c r="AO103" s="652">
        <f>SUM(AO104:AQ115)</f>
        <v>352</v>
      </c>
      <c r="AP103" s="652"/>
      <c r="AQ103" s="652"/>
      <c r="AR103" s="653">
        <f>SUM(AR104:AT115)</f>
        <v>198</v>
      </c>
      <c r="AS103" s="639"/>
      <c r="AT103" s="639"/>
      <c r="AU103" s="639">
        <f>SUM(AU104:AW115)</f>
        <v>154</v>
      </c>
      <c r="AV103" s="639"/>
      <c r="AW103" s="639"/>
      <c r="AX103" s="641"/>
      <c r="AY103" s="641"/>
      <c r="AZ103" s="642"/>
      <c r="BA103" s="643">
        <f>SUM(BA104:BC115)</f>
        <v>102</v>
      </c>
      <c r="BB103" s="639"/>
      <c r="BC103" s="644"/>
      <c r="BD103" s="639">
        <f>SUM(BD104:BF115)</f>
        <v>120</v>
      </c>
      <c r="BE103" s="639"/>
      <c r="BF103" s="640"/>
      <c r="BG103" s="643">
        <f>SUM(BG104:BI115)</f>
        <v>130</v>
      </c>
      <c r="BH103" s="639"/>
      <c r="BI103" s="644"/>
      <c r="BJ103" s="639">
        <f>SUM(BJ104:BL115)</f>
        <v>0</v>
      </c>
      <c r="BK103" s="639"/>
      <c r="BL103" s="640"/>
      <c r="BM103" s="643">
        <f>SUM(BM104:BO115)</f>
        <v>0</v>
      </c>
      <c r="BN103" s="639"/>
      <c r="BO103" s="644"/>
      <c r="BP103" s="639">
        <f>SUM(BP104:BR115)</f>
        <v>0</v>
      </c>
      <c r="BQ103" s="639"/>
      <c r="BR103" s="640"/>
      <c r="BS103" s="199"/>
      <c r="CG103" s="3"/>
      <c r="CH103" s="3"/>
      <c r="CI103" s="3"/>
      <c r="CJ103" s="3"/>
    </row>
    <row r="104" spans="1:88" s="1" customFormat="1" ht="18" hidden="1" customHeight="1">
      <c r="A104" s="3"/>
      <c r="B104" s="50"/>
      <c r="C104" s="200"/>
      <c r="D104" s="636" t="s">
        <v>140</v>
      </c>
      <c r="E104" s="637"/>
      <c r="F104" s="637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7"/>
      <c r="R104" s="637"/>
      <c r="S104" s="637"/>
      <c r="T104" s="637"/>
      <c r="U104" s="637"/>
      <c r="V104" s="637"/>
      <c r="W104" s="637"/>
      <c r="X104" s="637"/>
      <c r="Y104" s="637"/>
      <c r="Z104" s="637"/>
      <c r="AA104" s="637"/>
      <c r="AB104" s="638"/>
      <c r="AC104" s="143"/>
      <c r="AD104" s="118"/>
      <c r="AE104" s="155"/>
      <c r="AF104" s="135"/>
      <c r="AG104" s="134"/>
      <c r="AH104" s="135"/>
      <c r="AI104" s="453">
        <f>AL104+AO104</f>
        <v>54</v>
      </c>
      <c r="AJ104" s="454"/>
      <c r="AK104" s="455"/>
      <c r="AL104" s="453">
        <f t="shared" ref="AL104:AL117" si="9">AO104/2</f>
        <v>18</v>
      </c>
      <c r="AM104" s="454"/>
      <c r="AN104" s="455"/>
      <c r="AO104" s="468">
        <f t="shared" ref="AO104:AO117" si="10">SUM(BA104:BR104)</f>
        <v>36</v>
      </c>
      <c r="AP104" s="469"/>
      <c r="AQ104" s="470"/>
      <c r="AR104" s="322">
        <f t="shared" ref="AR104:AR117" si="11">AO104-AU104</f>
        <v>20</v>
      </c>
      <c r="AS104" s="463"/>
      <c r="AT104" s="464"/>
      <c r="AU104" s="341">
        <v>16</v>
      </c>
      <c r="AV104" s="454"/>
      <c r="AW104" s="465"/>
      <c r="AX104" s="317"/>
      <c r="AY104" s="458"/>
      <c r="AZ104" s="459"/>
      <c r="BA104" s="471"/>
      <c r="BB104" s="471"/>
      <c r="BC104" s="471"/>
      <c r="BD104" s="430">
        <v>36</v>
      </c>
      <c r="BE104" s="430"/>
      <c r="BF104" s="431"/>
      <c r="BG104" s="458"/>
      <c r="BH104" s="458"/>
      <c r="BI104" s="458"/>
      <c r="BJ104" s="317"/>
      <c r="BK104" s="458"/>
      <c r="BL104" s="459"/>
      <c r="BM104" s="458"/>
      <c r="BN104" s="458"/>
      <c r="BO104" s="458"/>
      <c r="BP104" s="460"/>
      <c r="BQ104" s="461"/>
      <c r="BR104" s="462"/>
      <c r="BS104" s="199"/>
      <c r="CG104" s="3"/>
      <c r="CH104" s="3"/>
      <c r="CI104" s="3"/>
      <c r="CJ104" s="3"/>
    </row>
    <row r="105" spans="1:88" s="1" customFormat="1" ht="18" hidden="1" customHeight="1">
      <c r="A105" s="3"/>
      <c r="B105" s="50"/>
      <c r="C105" s="200"/>
      <c r="D105" s="636" t="s">
        <v>141</v>
      </c>
      <c r="E105" s="637"/>
      <c r="F105" s="637"/>
      <c r="G105" s="637"/>
      <c r="H105" s="637"/>
      <c r="I105" s="637"/>
      <c r="J105" s="637"/>
      <c r="K105" s="637"/>
      <c r="L105" s="637"/>
      <c r="M105" s="637"/>
      <c r="N105" s="637"/>
      <c r="O105" s="637"/>
      <c r="P105" s="637"/>
      <c r="Q105" s="637"/>
      <c r="R105" s="637"/>
      <c r="S105" s="637"/>
      <c r="T105" s="637"/>
      <c r="U105" s="637"/>
      <c r="V105" s="637"/>
      <c r="W105" s="637"/>
      <c r="X105" s="637"/>
      <c r="Y105" s="637"/>
      <c r="Z105" s="637"/>
      <c r="AA105" s="637"/>
      <c r="AB105" s="638"/>
      <c r="AC105" s="143"/>
      <c r="AD105" s="118"/>
      <c r="AE105" s="155"/>
      <c r="AF105" s="135"/>
      <c r="AG105" s="134"/>
      <c r="AH105" s="135"/>
      <c r="AI105" s="453">
        <f>AL105+AO105</f>
        <v>45</v>
      </c>
      <c r="AJ105" s="454"/>
      <c r="AK105" s="455"/>
      <c r="AL105" s="453">
        <f>AO105/2</f>
        <v>15</v>
      </c>
      <c r="AM105" s="454"/>
      <c r="AN105" s="455"/>
      <c r="AO105" s="468">
        <f>SUM(BA105:BR105)</f>
        <v>30</v>
      </c>
      <c r="AP105" s="469"/>
      <c r="AQ105" s="470"/>
      <c r="AR105" s="322">
        <f>AO105-AU105</f>
        <v>18</v>
      </c>
      <c r="AS105" s="463"/>
      <c r="AT105" s="464"/>
      <c r="AU105" s="341">
        <v>12</v>
      </c>
      <c r="AV105" s="454"/>
      <c r="AW105" s="465"/>
      <c r="AX105" s="317"/>
      <c r="AY105" s="458"/>
      <c r="AZ105" s="459"/>
      <c r="BA105" s="471">
        <v>30</v>
      </c>
      <c r="BB105" s="471"/>
      <c r="BC105" s="471"/>
      <c r="BD105" s="430"/>
      <c r="BE105" s="430"/>
      <c r="BF105" s="431"/>
      <c r="BG105" s="458"/>
      <c r="BH105" s="458"/>
      <c r="BI105" s="458"/>
      <c r="BJ105" s="317"/>
      <c r="BK105" s="458"/>
      <c r="BL105" s="459"/>
      <c r="BM105" s="458"/>
      <c r="BN105" s="458"/>
      <c r="BO105" s="458"/>
      <c r="BP105" s="460"/>
      <c r="BQ105" s="461"/>
      <c r="BR105" s="462"/>
      <c r="BS105" s="199"/>
      <c r="CG105" s="3"/>
      <c r="CH105" s="3"/>
      <c r="CI105" s="3"/>
      <c r="CJ105" s="3"/>
    </row>
    <row r="106" spans="1:88" s="1" customFormat="1" ht="18" hidden="1" customHeight="1">
      <c r="A106" s="3"/>
      <c r="B106" s="50"/>
      <c r="C106" s="200"/>
      <c r="D106" s="636" t="s">
        <v>142</v>
      </c>
      <c r="E106" s="637"/>
      <c r="F106" s="637"/>
      <c r="G106" s="637"/>
      <c r="H106" s="637"/>
      <c r="I106" s="637"/>
      <c r="J106" s="637"/>
      <c r="K106" s="637"/>
      <c r="L106" s="637"/>
      <c r="M106" s="637"/>
      <c r="N106" s="637"/>
      <c r="O106" s="637"/>
      <c r="P106" s="637"/>
      <c r="Q106" s="637"/>
      <c r="R106" s="637"/>
      <c r="S106" s="637"/>
      <c r="T106" s="637"/>
      <c r="U106" s="637"/>
      <c r="V106" s="637"/>
      <c r="W106" s="637"/>
      <c r="X106" s="637"/>
      <c r="Y106" s="637"/>
      <c r="Z106" s="637"/>
      <c r="AA106" s="637"/>
      <c r="AB106" s="638"/>
      <c r="AC106" s="143"/>
      <c r="AD106" s="118"/>
      <c r="AE106" s="155"/>
      <c r="AF106" s="135"/>
      <c r="AG106" s="134"/>
      <c r="AH106" s="135"/>
      <c r="AI106" s="453">
        <f>AL106+AO106</f>
        <v>39</v>
      </c>
      <c r="AJ106" s="454"/>
      <c r="AK106" s="455"/>
      <c r="AL106" s="453">
        <f t="shared" si="9"/>
        <v>13</v>
      </c>
      <c r="AM106" s="454"/>
      <c r="AN106" s="455"/>
      <c r="AO106" s="468">
        <f t="shared" si="10"/>
        <v>26</v>
      </c>
      <c r="AP106" s="469"/>
      <c r="AQ106" s="470"/>
      <c r="AR106" s="322">
        <f t="shared" si="11"/>
        <v>18</v>
      </c>
      <c r="AS106" s="463"/>
      <c r="AT106" s="464"/>
      <c r="AU106" s="341">
        <v>8</v>
      </c>
      <c r="AV106" s="454"/>
      <c r="AW106" s="465"/>
      <c r="AX106" s="317"/>
      <c r="AY106" s="458"/>
      <c r="AZ106" s="459"/>
      <c r="BA106" s="471"/>
      <c r="BB106" s="471"/>
      <c r="BC106" s="471"/>
      <c r="BD106" s="430"/>
      <c r="BE106" s="430"/>
      <c r="BF106" s="431"/>
      <c r="BG106" s="458">
        <v>26</v>
      </c>
      <c r="BH106" s="458"/>
      <c r="BI106" s="458"/>
      <c r="BJ106" s="317"/>
      <c r="BK106" s="458"/>
      <c r="BL106" s="459"/>
      <c r="BM106" s="458"/>
      <c r="BN106" s="458"/>
      <c r="BO106" s="458"/>
      <c r="BP106" s="460"/>
      <c r="BQ106" s="461"/>
      <c r="BR106" s="462"/>
      <c r="BS106" s="199"/>
      <c r="CG106" s="3"/>
      <c r="CH106" s="3"/>
      <c r="CI106" s="3"/>
      <c r="CJ106" s="3"/>
    </row>
    <row r="107" spans="1:88" s="1" customFormat="1" ht="18" hidden="1" customHeight="1">
      <c r="A107" s="3"/>
      <c r="B107" s="50"/>
      <c r="C107" s="200"/>
      <c r="D107" s="636" t="s">
        <v>143</v>
      </c>
      <c r="E107" s="637"/>
      <c r="F107" s="637"/>
      <c r="G107" s="637"/>
      <c r="H107" s="637"/>
      <c r="I107" s="637"/>
      <c r="J107" s="637"/>
      <c r="K107" s="637"/>
      <c r="L107" s="637"/>
      <c r="M107" s="637"/>
      <c r="N107" s="637"/>
      <c r="O107" s="637"/>
      <c r="P107" s="637"/>
      <c r="Q107" s="637"/>
      <c r="R107" s="637"/>
      <c r="S107" s="637"/>
      <c r="T107" s="637"/>
      <c r="U107" s="637"/>
      <c r="V107" s="637"/>
      <c r="W107" s="637"/>
      <c r="X107" s="637"/>
      <c r="Y107" s="637"/>
      <c r="Z107" s="637"/>
      <c r="AA107" s="637"/>
      <c r="AB107" s="638"/>
      <c r="AC107" s="143"/>
      <c r="AD107" s="118"/>
      <c r="AE107" s="155"/>
      <c r="AF107" s="135"/>
      <c r="AG107" s="134"/>
      <c r="AH107" s="135"/>
      <c r="AI107" s="453">
        <f>AL107+AO107</f>
        <v>54</v>
      </c>
      <c r="AJ107" s="454"/>
      <c r="AK107" s="455"/>
      <c r="AL107" s="453">
        <f t="shared" si="9"/>
        <v>18</v>
      </c>
      <c r="AM107" s="454"/>
      <c r="AN107" s="455"/>
      <c r="AO107" s="468">
        <f t="shared" si="10"/>
        <v>36</v>
      </c>
      <c r="AP107" s="469"/>
      <c r="AQ107" s="470"/>
      <c r="AR107" s="322">
        <f t="shared" si="11"/>
        <v>20</v>
      </c>
      <c r="AS107" s="463"/>
      <c r="AT107" s="464"/>
      <c r="AU107" s="341">
        <v>16</v>
      </c>
      <c r="AV107" s="454"/>
      <c r="AW107" s="465"/>
      <c r="AX107" s="317"/>
      <c r="AY107" s="458"/>
      <c r="AZ107" s="459"/>
      <c r="BA107" s="471"/>
      <c r="BB107" s="471"/>
      <c r="BC107" s="471"/>
      <c r="BD107" s="430">
        <v>36</v>
      </c>
      <c r="BE107" s="430"/>
      <c r="BF107" s="431"/>
      <c r="BG107" s="458"/>
      <c r="BH107" s="458"/>
      <c r="BI107" s="458"/>
      <c r="BJ107" s="317"/>
      <c r="BK107" s="458"/>
      <c r="BL107" s="459"/>
      <c r="BM107" s="458"/>
      <c r="BN107" s="458"/>
      <c r="BO107" s="458"/>
      <c r="BP107" s="460"/>
      <c r="BQ107" s="461"/>
      <c r="BR107" s="462"/>
      <c r="BS107" s="199"/>
      <c r="CG107" s="3"/>
      <c r="CH107" s="3"/>
      <c r="CI107" s="3"/>
      <c r="CJ107" s="3"/>
    </row>
    <row r="108" spans="1:88" s="1" customFormat="1" ht="18" hidden="1" customHeight="1">
      <c r="A108" s="3"/>
      <c r="B108" s="50"/>
      <c r="C108" s="200"/>
      <c r="D108" s="636" t="s">
        <v>144</v>
      </c>
      <c r="E108" s="637"/>
      <c r="F108" s="637"/>
      <c r="G108" s="637"/>
      <c r="H108" s="637"/>
      <c r="I108" s="637"/>
      <c r="J108" s="637"/>
      <c r="K108" s="637"/>
      <c r="L108" s="637"/>
      <c r="M108" s="637"/>
      <c r="N108" s="637"/>
      <c r="O108" s="637"/>
      <c r="P108" s="637"/>
      <c r="Q108" s="637"/>
      <c r="R108" s="637"/>
      <c r="S108" s="637"/>
      <c r="T108" s="637"/>
      <c r="U108" s="637"/>
      <c r="V108" s="637"/>
      <c r="W108" s="637"/>
      <c r="X108" s="637"/>
      <c r="Y108" s="637"/>
      <c r="Z108" s="637"/>
      <c r="AA108" s="637"/>
      <c r="AB108" s="638"/>
      <c r="AC108" s="143"/>
      <c r="AD108" s="118"/>
      <c r="AE108" s="155"/>
      <c r="AF108" s="135"/>
      <c r="AG108" s="134"/>
      <c r="AH108" s="135"/>
      <c r="AI108" s="453">
        <f>AO108+AL108</f>
        <v>45</v>
      </c>
      <c r="AJ108" s="454"/>
      <c r="AK108" s="455"/>
      <c r="AL108" s="453">
        <f t="shared" si="9"/>
        <v>15</v>
      </c>
      <c r="AM108" s="454"/>
      <c r="AN108" s="455"/>
      <c r="AO108" s="468">
        <f t="shared" si="10"/>
        <v>30</v>
      </c>
      <c r="AP108" s="469"/>
      <c r="AQ108" s="470"/>
      <c r="AR108" s="322">
        <f t="shared" si="11"/>
        <v>16</v>
      </c>
      <c r="AS108" s="463"/>
      <c r="AT108" s="464"/>
      <c r="AU108" s="341">
        <v>14</v>
      </c>
      <c r="AV108" s="454"/>
      <c r="AW108" s="465"/>
      <c r="AX108" s="317"/>
      <c r="AY108" s="458"/>
      <c r="AZ108" s="459"/>
      <c r="BA108" s="471">
        <v>30</v>
      </c>
      <c r="BB108" s="471"/>
      <c r="BC108" s="471"/>
      <c r="BD108" s="430"/>
      <c r="BE108" s="430"/>
      <c r="BF108" s="431"/>
      <c r="BG108" s="458"/>
      <c r="BH108" s="458"/>
      <c r="BI108" s="458"/>
      <c r="BJ108" s="317"/>
      <c r="BK108" s="458"/>
      <c r="BL108" s="459"/>
      <c r="BM108" s="458"/>
      <c r="BN108" s="458"/>
      <c r="BO108" s="458"/>
      <c r="BP108" s="460"/>
      <c r="BQ108" s="461"/>
      <c r="BR108" s="462"/>
      <c r="BS108" s="199"/>
      <c r="CG108" s="3"/>
      <c r="CH108" s="3"/>
      <c r="CI108" s="3"/>
      <c r="CJ108" s="3"/>
    </row>
    <row r="109" spans="1:88" s="1" customFormat="1" ht="18" hidden="1" customHeight="1">
      <c r="A109" s="3"/>
      <c r="B109" s="50"/>
      <c r="C109" s="200"/>
      <c r="D109" s="636" t="s">
        <v>145</v>
      </c>
      <c r="E109" s="637"/>
      <c r="F109" s="637"/>
      <c r="G109" s="637"/>
      <c r="H109" s="637"/>
      <c r="I109" s="637"/>
      <c r="J109" s="637"/>
      <c r="K109" s="637"/>
      <c r="L109" s="637"/>
      <c r="M109" s="637"/>
      <c r="N109" s="637"/>
      <c r="O109" s="637"/>
      <c r="P109" s="637"/>
      <c r="Q109" s="637"/>
      <c r="R109" s="637"/>
      <c r="S109" s="637"/>
      <c r="T109" s="637"/>
      <c r="U109" s="637"/>
      <c r="V109" s="637"/>
      <c r="W109" s="637"/>
      <c r="X109" s="637"/>
      <c r="Y109" s="637"/>
      <c r="Z109" s="637"/>
      <c r="AA109" s="637"/>
      <c r="AB109" s="638"/>
      <c r="AC109" s="143"/>
      <c r="AD109" s="118"/>
      <c r="AE109" s="155"/>
      <c r="AF109" s="135"/>
      <c r="AG109" s="134"/>
      <c r="AH109" s="201"/>
      <c r="AI109" s="453">
        <f>AO109+AL109</f>
        <v>42</v>
      </c>
      <c r="AJ109" s="454"/>
      <c r="AK109" s="455"/>
      <c r="AL109" s="453">
        <f t="shared" si="9"/>
        <v>14</v>
      </c>
      <c r="AM109" s="454"/>
      <c r="AN109" s="455"/>
      <c r="AO109" s="468">
        <f t="shared" si="10"/>
        <v>28</v>
      </c>
      <c r="AP109" s="469"/>
      <c r="AQ109" s="470"/>
      <c r="AR109" s="322">
        <f t="shared" si="11"/>
        <v>20</v>
      </c>
      <c r="AS109" s="463"/>
      <c r="AT109" s="464"/>
      <c r="AU109" s="341">
        <v>8</v>
      </c>
      <c r="AV109" s="454"/>
      <c r="AW109" s="465"/>
      <c r="AX109" s="317"/>
      <c r="AY109" s="458"/>
      <c r="AZ109" s="459"/>
      <c r="BA109" s="471">
        <v>8</v>
      </c>
      <c r="BB109" s="471"/>
      <c r="BC109" s="471"/>
      <c r="BD109" s="430">
        <v>20</v>
      </c>
      <c r="BE109" s="430"/>
      <c r="BF109" s="431"/>
      <c r="BG109" s="458"/>
      <c r="BH109" s="458"/>
      <c r="BI109" s="458"/>
      <c r="BJ109" s="317"/>
      <c r="BK109" s="458"/>
      <c r="BL109" s="459"/>
      <c r="BM109" s="458"/>
      <c r="BN109" s="458"/>
      <c r="BO109" s="458"/>
      <c r="BP109" s="460"/>
      <c r="BQ109" s="461"/>
      <c r="BR109" s="462"/>
      <c r="BS109" s="199"/>
      <c r="CG109" s="3"/>
      <c r="CH109" s="3"/>
      <c r="CI109" s="3"/>
      <c r="CJ109" s="3"/>
    </row>
    <row r="110" spans="1:88" s="1" customFormat="1" ht="18" hidden="1" customHeight="1">
      <c r="A110" s="3"/>
      <c r="B110" s="50"/>
      <c r="C110" s="200"/>
      <c r="D110" s="636" t="s">
        <v>146</v>
      </c>
      <c r="E110" s="637"/>
      <c r="F110" s="637"/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  <c r="AB110" s="638"/>
      <c r="AC110" s="143"/>
      <c r="AD110" s="118"/>
      <c r="AE110" s="155"/>
      <c r="AF110" s="135"/>
      <c r="AG110" s="134"/>
      <c r="AH110" s="135"/>
      <c r="AI110" s="453">
        <f>AL110+AO110</f>
        <v>42</v>
      </c>
      <c r="AJ110" s="454"/>
      <c r="AK110" s="455"/>
      <c r="AL110" s="453">
        <f t="shared" si="9"/>
        <v>14</v>
      </c>
      <c r="AM110" s="454"/>
      <c r="AN110" s="455"/>
      <c r="AO110" s="468">
        <f t="shared" si="10"/>
        <v>28</v>
      </c>
      <c r="AP110" s="469"/>
      <c r="AQ110" s="470"/>
      <c r="AR110" s="322">
        <f t="shared" si="11"/>
        <v>12</v>
      </c>
      <c r="AS110" s="463"/>
      <c r="AT110" s="464"/>
      <c r="AU110" s="341">
        <v>16</v>
      </c>
      <c r="AV110" s="454"/>
      <c r="AW110" s="465"/>
      <c r="AX110" s="317"/>
      <c r="AY110" s="458"/>
      <c r="AZ110" s="459"/>
      <c r="BA110" s="471"/>
      <c r="BB110" s="471"/>
      <c r="BC110" s="471"/>
      <c r="BD110" s="430">
        <v>28</v>
      </c>
      <c r="BE110" s="430"/>
      <c r="BF110" s="431"/>
      <c r="BG110" s="458"/>
      <c r="BH110" s="458"/>
      <c r="BI110" s="458"/>
      <c r="BJ110" s="317"/>
      <c r="BK110" s="458"/>
      <c r="BL110" s="459"/>
      <c r="BM110" s="458"/>
      <c r="BN110" s="458"/>
      <c r="BO110" s="458"/>
      <c r="BP110" s="460"/>
      <c r="BQ110" s="461"/>
      <c r="BR110" s="462"/>
      <c r="BS110" s="199"/>
      <c r="CG110" s="3"/>
      <c r="CH110" s="3"/>
      <c r="CI110" s="3"/>
      <c r="CJ110" s="3"/>
    </row>
    <row r="111" spans="1:88" s="1" customFormat="1" ht="18" hidden="1" customHeight="1">
      <c r="A111" s="3"/>
      <c r="B111" s="50"/>
      <c r="C111" s="200"/>
      <c r="D111" s="636" t="s">
        <v>147</v>
      </c>
      <c r="E111" s="637"/>
      <c r="F111" s="637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7"/>
      <c r="R111" s="637"/>
      <c r="S111" s="637"/>
      <c r="T111" s="637"/>
      <c r="U111" s="637"/>
      <c r="V111" s="637"/>
      <c r="W111" s="637"/>
      <c r="X111" s="637"/>
      <c r="Y111" s="637"/>
      <c r="Z111" s="637"/>
      <c r="AA111" s="637"/>
      <c r="AB111" s="638"/>
      <c r="AC111" s="143"/>
      <c r="AD111" s="118"/>
      <c r="AE111" s="155"/>
      <c r="AF111" s="135"/>
      <c r="AG111" s="134"/>
      <c r="AH111" s="135"/>
      <c r="AI111" s="453">
        <f>AL111+AO111</f>
        <v>51</v>
      </c>
      <c r="AJ111" s="454"/>
      <c r="AK111" s="455"/>
      <c r="AL111" s="453">
        <f t="shared" si="9"/>
        <v>17</v>
      </c>
      <c r="AM111" s="454"/>
      <c r="AN111" s="455"/>
      <c r="AO111" s="468">
        <f t="shared" si="10"/>
        <v>34</v>
      </c>
      <c r="AP111" s="469"/>
      <c r="AQ111" s="470"/>
      <c r="AR111" s="322">
        <f t="shared" si="11"/>
        <v>20</v>
      </c>
      <c r="AS111" s="463"/>
      <c r="AT111" s="464"/>
      <c r="AU111" s="341">
        <v>14</v>
      </c>
      <c r="AV111" s="454"/>
      <c r="AW111" s="465"/>
      <c r="AX111" s="317"/>
      <c r="AY111" s="458"/>
      <c r="AZ111" s="459"/>
      <c r="BA111" s="471">
        <v>34</v>
      </c>
      <c r="BB111" s="471"/>
      <c r="BC111" s="471"/>
      <c r="BD111" s="430"/>
      <c r="BE111" s="430"/>
      <c r="BF111" s="431"/>
      <c r="BG111" s="458"/>
      <c r="BH111" s="458"/>
      <c r="BI111" s="458"/>
      <c r="BJ111" s="317"/>
      <c r="BK111" s="458"/>
      <c r="BL111" s="459"/>
      <c r="BM111" s="458"/>
      <c r="BN111" s="458"/>
      <c r="BO111" s="458"/>
      <c r="BP111" s="460"/>
      <c r="BQ111" s="461"/>
      <c r="BR111" s="462"/>
      <c r="BS111" s="199"/>
      <c r="CG111" s="3"/>
      <c r="CH111" s="3"/>
      <c r="CI111" s="3"/>
      <c r="CJ111" s="3"/>
    </row>
    <row r="112" spans="1:88" s="1" customFormat="1" ht="18" hidden="1" customHeight="1">
      <c r="A112" s="3"/>
      <c r="B112" s="50"/>
      <c r="C112" s="200"/>
      <c r="D112" s="636" t="s">
        <v>148</v>
      </c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7"/>
      <c r="R112" s="637"/>
      <c r="S112" s="637"/>
      <c r="T112" s="637"/>
      <c r="U112" s="637"/>
      <c r="V112" s="637"/>
      <c r="W112" s="637"/>
      <c r="X112" s="637"/>
      <c r="Y112" s="637"/>
      <c r="Z112" s="637"/>
      <c r="AA112" s="637"/>
      <c r="AB112" s="638"/>
      <c r="AC112" s="143"/>
      <c r="AD112" s="118"/>
      <c r="AE112" s="155"/>
      <c r="AF112" s="135"/>
      <c r="AG112" s="134"/>
      <c r="AH112" s="135"/>
      <c r="AI112" s="453">
        <f>AL112+AO112</f>
        <v>39</v>
      </c>
      <c r="AJ112" s="454"/>
      <c r="AK112" s="455"/>
      <c r="AL112" s="453">
        <f t="shared" si="9"/>
        <v>13</v>
      </c>
      <c r="AM112" s="454"/>
      <c r="AN112" s="455"/>
      <c r="AO112" s="468">
        <f t="shared" si="10"/>
        <v>26</v>
      </c>
      <c r="AP112" s="469"/>
      <c r="AQ112" s="470"/>
      <c r="AR112" s="322">
        <f t="shared" si="11"/>
        <v>10</v>
      </c>
      <c r="AS112" s="463"/>
      <c r="AT112" s="464"/>
      <c r="AU112" s="341">
        <v>16</v>
      </c>
      <c r="AV112" s="454"/>
      <c r="AW112" s="465"/>
      <c r="AX112" s="317"/>
      <c r="AY112" s="458"/>
      <c r="AZ112" s="459"/>
      <c r="BA112" s="471"/>
      <c r="BB112" s="471"/>
      <c r="BC112" s="471"/>
      <c r="BD112" s="430"/>
      <c r="BE112" s="430"/>
      <c r="BF112" s="431"/>
      <c r="BG112" s="458">
        <v>26</v>
      </c>
      <c r="BH112" s="458"/>
      <c r="BI112" s="458"/>
      <c r="BJ112" s="317"/>
      <c r="BK112" s="458"/>
      <c r="BL112" s="459"/>
      <c r="BM112" s="458"/>
      <c r="BN112" s="458"/>
      <c r="BO112" s="458"/>
      <c r="BP112" s="460"/>
      <c r="BQ112" s="461"/>
      <c r="BR112" s="462"/>
      <c r="BS112" s="199"/>
      <c r="CG112" s="3"/>
      <c r="CH112" s="3"/>
      <c r="CI112" s="3"/>
      <c r="CJ112" s="3"/>
    </row>
    <row r="113" spans="1:88" s="1" customFormat="1" ht="18" hidden="1" customHeight="1">
      <c r="A113" s="3"/>
      <c r="B113" s="50"/>
      <c r="C113" s="200"/>
      <c r="D113" s="636" t="s">
        <v>149</v>
      </c>
      <c r="E113" s="637"/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  <c r="Q113" s="637"/>
      <c r="R113" s="637"/>
      <c r="S113" s="637"/>
      <c r="T113" s="637"/>
      <c r="U113" s="637"/>
      <c r="V113" s="637"/>
      <c r="W113" s="637"/>
      <c r="X113" s="637"/>
      <c r="Y113" s="637"/>
      <c r="Z113" s="637"/>
      <c r="AA113" s="637"/>
      <c r="AB113" s="638"/>
      <c r="AC113" s="143"/>
      <c r="AD113" s="118"/>
      <c r="AE113" s="155"/>
      <c r="AF113" s="135"/>
      <c r="AG113" s="134"/>
      <c r="AH113" s="135"/>
      <c r="AI113" s="453">
        <f>AL113+AO113</f>
        <v>39</v>
      </c>
      <c r="AJ113" s="454"/>
      <c r="AK113" s="455"/>
      <c r="AL113" s="453">
        <f t="shared" si="9"/>
        <v>13</v>
      </c>
      <c r="AM113" s="454"/>
      <c r="AN113" s="455"/>
      <c r="AO113" s="468">
        <f t="shared" si="10"/>
        <v>26</v>
      </c>
      <c r="AP113" s="469"/>
      <c r="AQ113" s="470"/>
      <c r="AR113" s="322">
        <f t="shared" si="11"/>
        <v>14</v>
      </c>
      <c r="AS113" s="463"/>
      <c r="AT113" s="464"/>
      <c r="AU113" s="341">
        <v>12</v>
      </c>
      <c r="AV113" s="454"/>
      <c r="AW113" s="465"/>
      <c r="AX113" s="317"/>
      <c r="AY113" s="458"/>
      <c r="AZ113" s="459"/>
      <c r="BA113" s="471"/>
      <c r="BB113" s="471"/>
      <c r="BC113" s="471"/>
      <c r="BD113" s="430"/>
      <c r="BE113" s="430"/>
      <c r="BF113" s="431"/>
      <c r="BG113" s="458">
        <v>26</v>
      </c>
      <c r="BH113" s="458"/>
      <c r="BI113" s="458"/>
      <c r="BJ113" s="317"/>
      <c r="BK113" s="458"/>
      <c r="BL113" s="459"/>
      <c r="BM113" s="458"/>
      <c r="BN113" s="458"/>
      <c r="BO113" s="458"/>
      <c r="BP113" s="460"/>
      <c r="BQ113" s="461"/>
      <c r="BR113" s="462"/>
      <c r="BS113" s="199"/>
      <c r="CG113" s="3"/>
      <c r="CH113" s="3"/>
      <c r="CI113" s="3"/>
      <c r="CJ113" s="3"/>
    </row>
    <row r="114" spans="1:88" s="1" customFormat="1" ht="18" hidden="1" customHeight="1">
      <c r="A114" s="3"/>
      <c r="B114" s="50"/>
      <c r="C114" s="200"/>
      <c r="D114" s="636" t="s">
        <v>150</v>
      </c>
      <c r="E114" s="637"/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7"/>
      <c r="R114" s="637"/>
      <c r="S114" s="637"/>
      <c r="T114" s="637"/>
      <c r="U114" s="637"/>
      <c r="V114" s="637"/>
      <c r="W114" s="637"/>
      <c r="X114" s="637"/>
      <c r="Y114" s="637"/>
      <c r="Z114" s="637"/>
      <c r="AA114" s="637"/>
      <c r="AB114" s="638"/>
      <c r="AC114" s="143"/>
      <c r="AD114" s="118"/>
      <c r="AE114" s="155"/>
      <c r="AF114" s="135"/>
      <c r="AG114" s="134"/>
      <c r="AH114" s="135"/>
      <c r="AI114" s="453">
        <f>AO114+AL114</f>
        <v>39</v>
      </c>
      <c r="AJ114" s="454"/>
      <c r="AK114" s="455"/>
      <c r="AL114" s="453">
        <f t="shared" si="9"/>
        <v>13</v>
      </c>
      <c r="AM114" s="454"/>
      <c r="AN114" s="455"/>
      <c r="AO114" s="468">
        <f t="shared" si="10"/>
        <v>26</v>
      </c>
      <c r="AP114" s="469"/>
      <c r="AQ114" s="470"/>
      <c r="AR114" s="322">
        <f t="shared" si="11"/>
        <v>14</v>
      </c>
      <c r="AS114" s="463"/>
      <c r="AT114" s="464"/>
      <c r="AU114" s="341">
        <v>12</v>
      </c>
      <c r="AV114" s="454"/>
      <c r="AW114" s="465"/>
      <c r="AX114" s="317"/>
      <c r="AY114" s="458"/>
      <c r="AZ114" s="459"/>
      <c r="BA114" s="471"/>
      <c r="BB114" s="471"/>
      <c r="BC114" s="471"/>
      <c r="BD114" s="430"/>
      <c r="BE114" s="430"/>
      <c r="BF114" s="431"/>
      <c r="BG114" s="458">
        <v>26</v>
      </c>
      <c r="BH114" s="458"/>
      <c r="BI114" s="458"/>
      <c r="BJ114" s="317"/>
      <c r="BK114" s="458"/>
      <c r="BL114" s="459"/>
      <c r="BM114" s="458"/>
      <c r="BN114" s="458"/>
      <c r="BO114" s="458"/>
      <c r="BP114" s="460"/>
      <c r="BQ114" s="461"/>
      <c r="BR114" s="462"/>
      <c r="BS114" s="199"/>
      <c r="CG114" s="3"/>
      <c r="CH114" s="3"/>
      <c r="CI114" s="3"/>
      <c r="CJ114" s="3"/>
    </row>
    <row r="115" spans="1:88" s="1" customFormat="1" ht="18" hidden="1" customHeight="1">
      <c r="A115" s="3"/>
      <c r="B115" s="50"/>
      <c r="C115" s="200"/>
      <c r="D115" s="636" t="s">
        <v>151</v>
      </c>
      <c r="E115" s="637"/>
      <c r="F115" s="637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7"/>
      <c r="R115" s="637"/>
      <c r="S115" s="637"/>
      <c r="T115" s="637"/>
      <c r="U115" s="637"/>
      <c r="V115" s="637"/>
      <c r="W115" s="637"/>
      <c r="X115" s="637"/>
      <c r="Y115" s="637"/>
      <c r="Z115" s="637"/>
      <c r="AA115" s="637"/>
      <c r="AB115" s="638"/>
      <c r="AC115" s="143"/>
      <c r="AD115" s="118"/>
      <c r="AE115" s="155"/>
      <c r="AF115" s="135"/>
      <c r="AG115" s="134"/>
      <c r="AH115" s="135"/>
      <c r="AI115" s="453">
        <f>AL115+AO115</f>
        <v>39</v>
      </c>
      <c r="AJ115" s="454"/>
      <c r="AK115" s="455"/>
      <c r="AL115" s="453">
        <f t="shared" si="9"/>
        <v>13</v>
      </c>
      <c r="AM115" s="454"/>
      <c r="AN115" s="455"/>
      <c r="AO115" s="468">
        <f t="shared" si="10"/>
        <v>26</v>
      </c>
      <c r="AP115" s="469"/>
      <c r="AQ115" s="470"/>
      <c r="AR115" s="322">
        <f t="shared" si="11"/>
        <v>16</v>
      </c>
      <c r="AS115" s="463"/>
      <c r="AT115" s="464"/>
      <c r="AU115" s="341">
        <v>10</v>
      </c>
      <c r="AV115" s="454"/>
      <c r="AW115" s="465"/>
      <c r="AX115" s="317"/>
      <c r="AY115" s="458"/>
      <c r="AZ115" s="459"/>
      <c r="BA115" s="471"/>
      <c r="BB115" s="471"/>
      <c r="BC115" s="471"/>
      <c r="BD115" s="430"/>
      <c r="BE115" s="430"/>
      <c r="BF115" s="431"/>
      <c r="BG115" s="458">
        <v>26</v>
      </c>
      <c r="BH115" s="458"/>
      <c r="BI115" s="458"/>
      <c r="BJ115" s="317"/>
      <c r="BK115" s="458"/>
      <c r="BL115" s="459"/>
      <c r="BM115" s="458"/>
      <c r="BN115" s="458"/>
      <c r="BO115" s="458"/>
      <c r="BP115" s="460"/>
      <c r="BQ115" s="461"/>
      <c r="BR115" s="462"/>
      <c r="BS115" s="199"/>
      <c r="CG115" s="3"/>
      <c r="CH115" s="3"/>
      <c r="CI115" s="3"/>
      <c r="CJ115" s="3"/>
    </row>
    <row r="116" spans="1:88" s="207" customFormat="1" ht="18" customHeight="1">
      <c r="B116" s="202"/>
      <c r="C116" s="156" t="s">
        <v>152</v>
      </c>
      <c r="D116" s="670" t="s">
        <v>153</v>
      </c>
      <c r="E116" s="671"/>
      <c r="F116" s="671"/>
      <c r="G116" s="671"/>
      <c r="H116" s="671"/>
      <c r="I116" s="671"/>
      <c r="J116" s="671"/>
      <c r="K116" s="671"/>
      <c r="L116" s="671"/>
      <c r="M116" s="671"/>
      <c r="N116" s="671"/>
      <c r="O116" s="671"/>
      <c r="P116" s="671"/>
      <c r="Q116" s="671"/>
      <c r="R116" s="671"/>
      <c r="S116" s="671"/>
      <c r="T116" s="671"/>
      <c r="U116" s="671"/>
      <c r="V116" s="671"/>
      <c r="W116" s="671"/>
      <c r="X116" s="671"/>
      <c r="Y116" s="671"/>
      <c r="Z116" s="671"/>
      <c r="AA116" s="671"/>
      <c r="AB116" s="672"/>
      <c r="AC116" s="203" t="s">
        <v>66</v>
      </c>
      <c r="AD116" s="204" t="s">
        <v>70</v>
      </c>
      <c r="AE116" s="196" t="s">
        <v>66</v>
      </c>
      <c r="AF116" s="197" t="s">
        <v>66</v>
      </c>
      <c r="AG116" s="198" t="s">
        <v>66</v>
      </c>
      <c r="AH116" s="197" t="s">
        <v>66</v>
      </c>
      <c r="AI116" s="648">
        <f>AO116+AL116</f>
        <v>99</v>
      </c>
      <c r="AJ116" s="648"/>
      <c r="AK116" s="648"/>
      <c r="AL116" s="649">
        <f t="shared" si="9"/>
        <v>33</v>
      </c>
      <c r="AM116" s="650"/>
      <c r="AN116" s="651"/>
      <c r="AO116" s="652">
        <f t="shared" si="10"/>
        <v>66</v>
      </c>
      <c r="AP116" s="652"/>
      <c r="AQ116" s="652"/>
      <c r="AR116" s="664">
        <f t="shared" si="11"/>
        <v>50</v>
      </c>
      <c r="AS116" s="665"/>
      <c r="AT116" s="666"/>
      <c r="AU116" s="667">
        <v>16</v>
      </c>
      <c r="AV116" s="668"/>
      <c r="AW116" s="669"/>
      <c r="AX116" s="673"/>
      <c r="AY116" s="673"/>
      <c r="AZ116" s="674"/>
      <c r="BA116" s="675"/>
      <c r="BB116" s="676"/>
      <c r="BC116" s="677"/>
      <c r="BD116" s="676">
        <v>66</v>
      </c>
      <c r="BE116" s="676"/>
      <c r="BF116" s="678"/>
      <c r="BG116" s="654"/>
      <c r="BH116" s="655"/>
      <c r="BI116" s="656"/>
      <c r="BJ116" s="655"/>
      <c r="BK116" s="655"/>
      <c r="BL116" s="657"/>
      <c r="BM116" s="658"/>
      <c r="BN116" s="659"/>
      <c r="BO116" s="660"/>
      <c r="BP116" s="661"/>
      <c r="BQ116" s="661"/>
      <c r="BR116" s="662"/>
      <c r="BS116" s="205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</row>
    <row r="117" spans="1:88" s="207" customFormat="1" ht="18" customHeight="1" thickBot="1">
      <c r="B117" s="202"/>
      <c r="C117" s="82" t="s">
        <v>154</v>
      </c>
      <c r="D117" s="660" t="s">
        <v>155</v>
      </c>
      <c r="E117" s="663"/>
      <c r="F117" s="663"/>
      <c r="G117" s="663"/>
      <c r="H117" s="663"/>
      <c r="I117" s="663"/>
      <c r="J117" s="663"/>
      <c r="K117" s="663"/>
      <c r="L117" s="663"/>
      <c r="M117" s="663"/>
      <c r="N117" s="663"/>
      <c r="O117" s="663"/>
      <c r="P117" s="663"/>
      <c r="Q117" s="663"/>
      <c r="R117" s="663"/>
      <c r="S117" s="663"/>
      <c r="T117" s="663"/>
      <c r="U117" s="663"/>
      <c r="V117" s="663"/>
      <c r="W117" s="663"/>
      <c r="X117" s="663"/>
      <c r="Y117" s="663"/>
      <c r="Z117" s="663"/>
      <c r="AA117" s="663"/>
      <c r="AB117" s="658"/>
      <c r="AC117" s="208" t="s">
        <v>66</v>
      </c>
      <c r="AD117" s="197" t="s">
        <v>66</v>
      </c>
      <c r="AE117" s="209" t="s">
        <v>25</v>
      </c>
      <c r="AF117" s="197" t="s">
        <v>66</v>
      </c>
      <c r="AG117" s="198" t="s">
        <v>66</v>
      </c>
      <c r="AH117" s="197" t="s">
        <v>66</v>
      </c>
      <c r="AI117" s="648">
        <f>AO117+AL117</f>
        <v>78</v>
      </c>
      <c r="AJ117" s="648"/>
      <c r="AK117" s="648"/>
      <c r="AL117" s="649">
        <f t="shared" si="9"/>
        <v>26</v>
      </c>
      <c r="AM117" s="650"/>
      <c r="AN117" s="651"/>
      <c r="AO117" s="652">
        <f t="shared" si="10"/>
        <v>52</v>
      </c>
      <c r="AP117" s="652"/>
      <c r="AQ117" s="652"/>
      <c r="AR117" s="664">
        <f t="shared" si="11"/>
        <v>28</v>
      </c>
      <c r="AS117" s="665"/>
      <c r="AT117" s="666"/>
      <c r="AU117" s="667">
        <v>24</v>
      </c>
      <c r="AV117" s="668"/>
      <c r="AW117" s="669"/>
      <c r="AX117" s="680"/>
      <c r="AY117" s="681"/>
      <c r="AZ117" s="682"/>
      <c r="BA117" s="643"/>
      <c r="BB117" s="639"/>
      <c r="BC117" s="644"/>
      <c r="BD117" s="639"/>
      <c r="BE117" s="639"/>
      <c r="BF117" s="640"/>
      <c r="BG117" s="669">
        <v>52</v>
      </c>
      <c r="BH117" s="641"/>
      <c r="BI117" s="683"/>
      <c r="BJ117" s="641"/>
      <c r="BK117" s="641"/>
      <c r="BL117" s="642"/>
      <c r="BM117" s="658"/>
      <c r="BN117" s="659"/>
      <c r="BO117" s="660"/>
      <c r="BP117" s="659">
        <f>'[1]График 3'!G28</f>
        <v>0</v>
      </c>
      <c r="BQ117" s="659"/>
      <c r="BR117" s="679"/>
      <c r="BS117" s="205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</row>
    <row r="118" spans="1:88" ht="18" customHeight="1" thickBot="1">
      <c r="B118" s="50"/>
      <c r="C118" s="184" t="s">
        <v>156</v>
      </c>
      <c r="D118" s="614" t="s">
        <v>133</v>
      </c>
      <c r="E118" s="614"/>
      <c r="F118" s="614"/>
      <c r="G118" s="614"/>
      <c r="H118" s="614"/>
      <c r="I118" s="614"/>
      <c r="J118" s="614"/>
      <c r="K118" s="614"/>
      <c r="L118" s="614"/>
      <c r="M118" s="614"/>
      <c r="N118" s="614"/>
      <c r="O118" s="614"/>
      <c r="P118" s="614"/>
      <c r="Q118" s="614"/>
      <c r="R118" s="614"/>
      <c r="S118" s="614"/>
      <c r="T118" s="614"/>
      <c r="U118" s="614"/>
      <c r="V118" s="614"/>
      <c r="W118" s="614"/>
      <c r="X118" s="614"/>
      <c r="Y118" s="614"/>
      <c r="Z118" s="614"/>
      <c r="AA118" s="614"/>
      <c r="AB118" s="614"/>
      <c r="AC118" s="598" t="s">
        <v>70</v>
      </c>
      <c r="AD118" s="597"/>
      <c r="AE118" s="597"/>
      <c r="AF118" s="597"/>
      <c r="AG118" s="597"/>
      <c r="AH118" s="599"/>
      <c r="AI118" s="611">
        <v>72</v>
      </c>
      <c r="AJ118" s="612"/>
      <c r="AK118" s="613"/>
      <c r="AL118" s="611"/>
      <c r="AM118" s="612"/>
      <c r="AN118" s="613"/>
      <c r="AO118" s="611">
        <v>72</v>
      </c>
      <c r="AP118" s="612"/>
      <c r="AQ118" s="613"/>
      <c r="AR118" s="615"/>
      <c r="AS118" s="597"/>
      <c r="AT118" s="616"/>
      <c r="AU118" s="598">
        <v>72</v>
      </c>
      <c r="AV118" s="597"/>
      <c r="AW118" s="616"/>
      <c r="AX118" s="598"/>
      <c r="AY118" s="597"/>
      <c r="AZ118" s="599"/>
      <c r="BA118" s="617"/>
      <c r="BB118" s="617"/>
      <c r="BC118" s="617"/>
      <c r="BD118" s="595">
        <v>72</v>
      </c>
      <c r="BE118" s="595"/>
      <c r="BF118" s="596"/>
      <c r="BG118" s="597"/>
      <c r="BH118" s="597"/>
      <c r="BI118" s="597"/>
      <c r="BJ118" s="598"/>
      <c r="BK118" s="597"/>
      <c r="BL118" s="599"/>
      <c r="BM118" s="600"/>
      <c r="BN118" s="601"/>
      <c r="BO118" s="602"/>
      <c r="BP118" s="601"/>
      <c r="BQ118" s="601"/>
      <c r="BR118" s="603"/>
      <c r="BS118" s="113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8" ht="18" customHeight="1" thickBot="1">
      <c r="B119" s="50"/>
      <c r="C119" s="184" t="s">
        <v>157</v>
      </c>
      <c r="D119" s="614" t="s">
        <v>135</v>
      </c>
      <c r="E119" s="614"/>
      <c r="F119" s="614"/>
      <c r="G119" s="614"/>
      <c r="H119" s="614"/>
      <c r="I119" s="614"/>
      <c r="J119" s="614"/>
      <c r="K119" s="614"/>
      <c r="L119" s="614"/>
      <c r="M119" s="614"/>
      <c r="N119" s="614"/>
      <c r="O119" s="614"/>
      <c r="P119" s="614"/>
      <c r="Q119" s="614"/>
      <c r="R119" s="614"/>
      <c r="S119" s="614"/>
      <c r="T119" s="614"/>
      <c r="U119" s="614"/>
      <c r="V119" s="614"/>
      <c r="W119" s="614"/>
      <c r="X119" s="614"/>
      <c r="Y119" s="614"/>
      <c r="Z119" s="614"/>
      <c r="AA119" s="614"/>
      <c r="AB119" s="614"/>
      <c r="AC119" s="598" t="s">
        <v>70</v>
      </c>
      <c r="AD119" s="597"/>
      <c r="AE119" s="597"/>
      <c r="AF119" s="597"/>
      <c r="AG119" s="597"/>
      <c r="AH119" s="599"/>
      <c r="AI119" s="611">
        <v>108</v>
      </c>
      <c r="AJ119" s="612"/>
      <c r="AK119" s="613"/>
      <c r="AL119" s="611"/>
      <c r="AM119" s="612"/>
      <c r="AN119" s="613"/>
      <c r="AO119" s="611">
        <v>108</v>
      </c>
      <c r="AP119" s="612"/>
      <c r="AQ119" s="613"/>
      <c r="AR119" s="615"/>
      <c r="AS119" s="597"/>
      <c r="AT119" s="616"/>
      <c r="AU119" s="598">
        <v>108</v>
      </c>
      <c r="AV119" s="597"/>
      <c r="AW119" s="616"/>
      <c r="AX119" s="598"/>
      <c r="AY119" s="597"/>
      <c r="AZ119" s="599"/>
      <c r="BA119" s="617"/>
      <c r="BB119" s="617"/>
      <c r="BC119" s="617"/>
      <c r="BD119" s="634"/>
      <c r="BE119" s="634"/>
      <c r="BF119" s="635"/>
      <c r="BG119" s="597">
        <v>108</v>
      </c>
      <c r="BH119" s="597"/>
      <c r="BI119" s="597"/>
      <c r="BJ119" s="685"/>
      <c r="BK119" s="686"/>
      <c r="BL119" s="687"/>
      <c r="BM119" s="600"/>
      <c r="BN119" s="601"/>
      <c r="BO119" s="602"/>
      <c r="BP119" s="601"/>
      <c r="BQ119" s="601"/>
      <c r="BR119" s="603"/>
      <c r="BS119" s="113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8" ht="49.5" customHeight="1" thickTop="1">
      <c r="B120" s="50"/>
      <c r="C120" s="164" t="s">
        <v>158</v>
      </c>
      <c r="D120" s="688" t="s">
        <v>159</v>
      </c>
      <c r="E120" s="689"/>
      <c r="F120" s="689"/>
      <c r="G120" s="689"/>
      <c r="H120" s="689"/>
      <c r="I120" s="689"/>
      <c r="J120" s="689"/>
      <c r="K120" s="689"/>
      <c r="L120" s="689"/>
      <c r="M120" s="689"/>
      <c r="N120" s="689"/>
      <c r="O120" s="689"/>
      <c r="P120" s="689"/>
      <c r="Q120" s="689"/>
      <c r="R120" s="689"/>
      <c r="S120" s="689"/>
      <c r="T120" s="689"/>
      <c r="U120" s="689"/>
      <c r="V120" s="689"/>
      <c r="W120" s="689"/>
      <c r="X120" s="689"/>
      <c r="Y120" s="689"/>
      <c r="Z120" s="689"/>
      <c r="AA120" s="689"/>
      <c r="AB120" s="690"/>
      <c r="AC120" s="165" t="s">
        <v>66</v>
      </c>
      <c r="AD120" s="166" t="s">
        <v>66</v>
      </c>
      <c r="AE120" s="167" t="s">
        <v>66</v>
      </c>
      <c r="AF120" s="168" t="s">
        <v>66</v>
      </c>
      <c r="AG120" s="210" t="s">
        <v>124</v>
      </c>
      <c r="AH120" s="166" t="s">
        <v>66</v>
      </c>
      <c r="AI120" s="561">
        <f>AI121+AI126</f>
        <v>483</v>
      </c>
      <c r="AJ120" s="547"/>
      <c r="AK120" s="547"/>
      <c r="AL120" s="561">
        <f>AL121+AL126</f>
        <v>125</v>
      </c>
      <c r="AM120" s="547"/>
      <c r="AN120" s="547"/>
      <c r="AO120" s="561">
        <f>AO121+AO126</f>
        <v>358</v>
      </c>
      <c r="AP120" s="547"/>
      <c r="AQ120" s="547"/>
      <c r="AR120" s="684">
        <f>AR121+AR126</f>
        <v>184</v>
      </c>
      <c r="AS120" s="560"/>
      <c r="AT120" s="560"/>
      <c r="AU120" s="563">
        <f>AU121+AU126</f>
        <v>174</v>
      </c>
      <c r="AV120" s="560"/>
      <c r="AW120" s="560"/>
      <c r="AX120" s="563"/>
      <c r="AY120" s="560"/>
      <c r="AZ120" s="564"/>
      <c r="BA120" s="684"/>
      <c r="BB120" s="560"/>
      <c r="BC120" s="560"/>
      <c r="BD120" s="563"/>
      <c r="BE120" s="560"/>
      <c r="BF120" s="564"/>
      <c r="BG120" s="684"/>
      <c r="BH120" s="560"/>
      <c r="BI120" s="560"/>
      <c r="BJ120" s="563">
        <f>BJ121+BJ126</f>
        <v>198</v>
      </c>
      <c r="BK120" s="560"/>
      <c r="BL120" s="564"/>
      <c r="BM120" s="684">
        <f>BM121+BM126</f>
        <v>160</v>
      </c>
      <c r="BN120" s="560"/>
      <c r="BO120" s="560"/>
      <c r="BP120" s="563"/>
      <c r="BQ120" s="560"/>
      <c r="BR120" s="564"/>
      <c r="BS120" s="193"/>
      <c r="BT120" s="193"/>
      <c r="BU120" s="193"/>
      <c r="BV120" s="193"/>
      <c r="BW120" s="193"/>
      <c r="BX120" s="193"/>
      <c r="BY120" s="107"/>
      <c r="BZ120" s="113"/>
      <c r="CA120" s="1"/>
      <c r="CB120" s="1"/>
      <c r="CC120" s="1"/>
      <c r="CD120" s="1"/>
      <c r="CE120" s="1"/>
    </row>
    <row r="121" spans="1:88" s="219" customFormat="1" ht="27.75" customHeight="1" thickBot="1">
      <c r="B121" s="211"/>
      <c r="C121" s="212" t="s">
        <v>160</v>
      </c>
      <c r="D121" s="550" t="s">
        <v>161</v>
      </c>
      <c r="E121" s="551"/>
      <c r="F121" s="551"/>
      <c r="G121" s="551"/>
      <c r="H121" s="551"/>
      <c r="I121" s="551"/>
      <c r="J121" s="551"/>
      <c r="K121" s="551"/>
      <c r="L121" s="551"/>
      <c r="M121" s="551"/>
      <c r="N121" s="551"/>
      <c r="O121" s="551"/>
      <c r="P121" s="551"/>
      <c r="Q121" s="551"/>
      <c r="R121" s="551"/>
      <c r="S121" s="551"/>
      <c r="T121" s="551"/>
      <c r="U121" s="551"/>
      <c r="V121" s="551"/>
      <c r="W121" s="551"/>
      <c r="X121" s="551"/>
      <c r="Y121" s="551"/>
      <c r="Z121" s="551"/>
      <c r="AA121" s="551"/>
      <c r="AB121" s="551"/>
      <c r="AC121" s="213" t="s">
        <v>66</v>
      </c>
      <c r="AD121" s="214" t="s">
        <v>66</v>
      </c>
      <c r="AE121" s="215" t="s">
        <v>66</v>
      </c>
      <c r="AF121" s="214" t="s">
        <v>25</v>
      </c>
      <c r="AG121" s="216" t="s">
        <v>25</v>
      </c>
      <c r="AH121" s="217" t="s">
        <v>66</v>
      </c>
      <c r="AI121" s="705">
        <f>SUM(AI122:AK125)</f>
        <v>375</v>
      </c>
      <c r="AJ121" s="706"/>
      <c r="AK121" s="706"/>
      <c r="AL121" s="705">
        <f>SUM(AL122:AN125)</f>
        <v>125</v>
      </c>
      <c r="AM121" s="706"/>
      <c r="AN121" s="706"/>
      <c r="AO121" s="707">
        <f>SUM(AO122:AQ125)</f>
        <v>250</v>
      </c>
      <c r="AP121" s="708"/>
      <c r="AQ121" s="708"/>
      <c r="AR121" s="709">
        <f>SUM(AR122:AT125)</f>
        <v>184</v>
      </c>
      <c r="AS121" s="698"/>
      <c r="AT121" s="698"/>
      <c r="AU121" s="697">
        <f>SUM(AU122:AW125)</f>
        <v>66</v>
      </c>
      <c r="AV121" s="698"/>
      <c r="AW121" s="698"/>
      <c r="AX121" s="697"/>
      <c r="AY121" s="698"/>
      <c r="AZ121" s="699"/>
      <c r="BA121" s="703"/>
      <c r="BB121" s="698"/>
      <c r="BC121" s="704"/>
      <c r="BD121" s="697"/>
      <c r="BE121" s="698"/>
      <c r="BF121" s="699"/>
      <c r="BG121" s="703"/>
      <c r="BH121" s="698"/>
      <c r="BI121" s="704"/>
      <c r="BJ121" s="697">
        <f>SUM(BJ122:BL125)</f>
        <v>198</v>
      </c>
      <c r="BK121" s="698"/>
      <c r="BL121" s="699"/>
      <c r="BM121" s="703">
        <f>SUM(BM122:BO125)</f>
        <v>52</v>
      </c>
      <c r="BN121" s="698"/>
      <c r="BO121" s="704"/>
      <c r="BP121" s="697"/>
      <c r="BQ121" s="698"/>
      <c r="BR121" s="699"/>
      <c r="BS121" s="205"/>
      <c r="BT121" s="205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</row>
    <row r="122" spans="1:88" ht="17.25" hidden="1" customHeight="1">
      <c r="B122" s="50"/>
      <c r="C122" s="220"/>
      <c r="D122" s="573" t="s">
        <v>162</v>
      </c>
      <c r="E122" s="574"/>
      <c r="F122" s="574"/>
      <c r="G122" s="574"/>
      <c r="H122" s="574"/>
      <c r="I122" s="574"/>
      <c r="J122" s="574"/>
      <c r="K122" s="574"/>
      <c r="L122" s="574"/>
      <c r="M122" s="574"/>
      <c r="N122" s="574"/>
      <c r="O122" s="574"/>
      <c r="P122" s="574"/>
      <c r="Q122" s="574"/>
      <c r="R122" s="574"/>
      <c r="S122" s="574"/>
      <c r="T122" s="574"/>
      <c r="U122" s="574"/>
      <c r="V122" s="574"/>
      <c r="W122" s="574"/>
      <c r="X122" s="574"/>
      <c r="Y122" s="574"/>
      <c r="Z122" s="574"/>
      <c r="AA122" s="574"/>
      <c r="AB122" s="575"/>
      <c r="AC122" s="122"/>
      <c r="AD122" s="135"/>
      <c r="AE122" s="134"/>
      <c r="AF122" s="135"/>
      <c r="AG122" s="221"/>
      <c r="AH122" s="222"/>
      <c r="AI122" s="457">
        <f>AO122+AL122</f>
        <v>105</v>
      </c>
      <c r="AJ122" s="457"/>
      <c r="AK122" s="457"/>
      <c r="AL122" s="696">
        <f>AO122/2</f>
        <v>35</v>
      </c>
      <c r="AM122" s="696"/>
      <c r="AN122" s="696"/>
      <c r="AO122" s="426">
        <f>SUM(BA122:BR122)</f>
        <v>70</v>
      </c>
      <c r="AP122" s="426"/>
      <c r="AQ122" s="426"/>
      <c r="AR122" s="322">
        <f>AO122-AU122</f>
        <v>54</v>
      </c>
      <c r="AS122" s="323"/>
      <c r="AT122" s="476"/>
      <c r="AU122" s="341">
        <v>16</v>
      </c>
      <c r="AV122" s="458"/>
      <c r="AW122" s="333"/>
      <c r="AX122" s="700"/>
      <c r="AY122" s="701"/>
      <c r="AZ122" s="702"/>
      <c r="BA122" s="458"/>
      <c r="BB122" s="458"/>
      <c r="BC122" s="458"/>
      <c r="BD122" s="316"/>
      <c r="BE122" s="316"/>
      <c r="BF122" s="318"/>
      <c r="BG122" s="458"/>
      <c r="BH122" s="458"/>
      <c r="BI122" s="458"/>
      <c r="BJ122" s="317">
        <v>44</v>
      </c>
      <c r="BK122" s="458"/>
      <c r="BL122" s="459"/>
      <c r="BM122" s="691">
        <v>26</v>
      </c>
      <c r="BN122" s="692"/>
      <c r="BO122" s="693"/>
      <c r="BP122" s="694"/>
      <c r="BQ122" s="694"/>
      <c r="BR122" s="695"/>
      <c r="BS122" s="113"/>
      <c r="BT122" s="113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3"/>
    </row>
    <row r="123" spans="1:88" ht="17.25" hidden="1" customHeight="1">
      <c r="B123" s="50"/>
      <c r="C123" s="220"/>
      <c r="D123" s="573" t="s">
        <v>163</v>
      </c>
      <c r="E123" s="574"/>
      <c r="F123" s="574"/>
      <c r="G123" s="574"/>
      <c r="H123" s="574"/>
      <c r="I123" s="574"/>
      <c r="J123" s="574"/>
      <c r="K123" s="574"/>
      <c r="L123" s="574"/>
      <c r="M123" s="574"/>
      <c r="N123" s="574"/>
      <c r="O123" s="574"/>
      <c r="P123" s="574"/>
      <c r="Q123" s="574"/>
      <c r="R123" s="574"/>
      <c r="S123" s="574"/>
      <c r="T123" s="574"/>
      <c r="U123" s="574"/>
      <c r="V123" s="574"/>
      <c r="W123" s="574"/>
      <c r="X123" s="574"/>
      <c r="Y123" s="574"/>
      <c r="Z123" s="574"/>
      <c r="AA123" s="574"/>
      <c r="AB123" s="575"/>
      <c r="AC123" s="223"/>
      <c r="AD123" s="135"/>
      <c r="AE123" s="134"/>
      <c r="AF123" s="135"/>
      <c r="AG123" s="221"/>
      <c r="AH123" s="222"/>
      <c r="AI123" s="457">
        <f>AO123+AL123</f>
        <v>66</v>
      </c>
      <c r="AJ123" s="457"/>
      <c r="AK123" s="457"/>
      <c r="AL123" s="696">
        <f>AO123/2</f>
        <v>22</v>
      </c>
      <c r="AM123" s="696"/>
      <c r="AN123" s="696"/>
      <c r="AO123" s="426">
        <f>SUM(BA123:BR123)</f>
        <v>44</v>
      </c>
      <c r="AP123" s="426"/>
      <c r="AQ123" s="426"/>
      <c r="AR123" s="322">
        <f>AO123-AU123</f>
        <v>36</v>
      </c>
      <c r="AS123" s="323"/>
      <c r="AT123" s="476"/>
      <c r="AU123" s="341">
        <v>8</v>
      </c>
      <c r="AV123" s="458"/>
      <c r="AW123" s="333"/>
      <c r="AX123" s="700"/>
      <c r="AY123" s="701"/>
      <c r="AZ123" s="702"/>
      <c r="BA123" s="458"/>
      <c r="BB123" s="458"/>
      <c r="BC123" s="458"/>
      <c r="BD123" s="316"/>
      <c r="BE123" s="316"/>
      <c r="BF123" s="318"/>
      <c r="BG123" s="458"/>
      <c r="BH123" s="458"/>
      <c r="BI123" s="458"/>
      <c r="BJ123" s="317">
        <v>44</v>
      </c>
      <c r="BK123" s="458"/>
      <c r="BL123" s="459"/>
      <c r="BM123" s="691"/>
      <c r="BN123" s="692"/>
      <c r="BO123" s="693"/>
      <c r="BP123" s="694"/>
      <c r="BQ123" s="694"/>
      <c r="BR123" s="695"/>
      <c r="BS123" s="113"/>
      <c r="BT123" s="113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3"/>
    </row>
    <row r="124" spans="1:88" ht="17.25" hidden="1" customHeight="1">
      <c r="B124" s="50"/>
      <c r="C124" s="220"/>
      <c r="D124" s="573" t="s">
        <v>164</v>
      </c>
      <c r="E124" s="574"/>
      <c r="F124" s="574"/>
      <c r="G124" s="574"/>
      <c r="H124" s="574"/>
      <c r="I124" s="574"/>
      <c r="J124" s="574"/>
      <c r="K124" s="574"/>
      <c r="L124" s="574"/>
      <c r="M124" s="574"/>
      <c r="N124" s="574"/>
      <c r="O124" s="574"/>
      <c r="P124" s="574"/>
      <c r="Q124" s="574"/>
      <c r="R124" s="574"/>
      <c r="S124" s="574"/>
      <c r="T124" s="574"/>
      <c r="U124" s="574"/>
      <c r="V124" s="574"/>
      <c r="W124" s="574"/>
      <c r="X124" s="574"/>
      <c r="Y124" s="574"/>
      <c r="Z124" s="574"/>
      <c r="AA124" s="574"/>
      <c r="AB124" s="575"/>
      <c r="AC124" s="122"/>
      <c r="AD124" s="135"/>
      <c r="AE124" s="134"/>
      <c r="AF124" s="135"/>
      <c r="AG124" s="221"/>
      <c r="AH124" s="222"/>
      <c r="AI124" s="457">
        <f>AL124+AO124</f>
        <v>138</v>
      </c>
      <c r="AJ124" s="457"/>
      <c r="AK124" s="457"/>
      <c r="AL124" s="696">
        <f>AO124/2</f>
        <v>46</v>
      </c>
      <c r="AM124" s="696"/>
      <c r="AN124" s="696"/>
      <c r="AO124" s="426">
        <f>SUM(BA124:BR124)</f>
        <v>92</v>
      </c>
      <c r="AP124" s="426"/>
      <c r="AQ124" s="426"/>
      <c r="AR124" s="322">
        <f>AO124-AU124</f>
        <v>60</v>
      </c>
      <c r="AS124" s="463"/>
      <c r="AT124" s="464"/>
      <c r="AU124" s="341">
        <v>32</v>
      </c>
      <c r="AV124" s="454"/>
      <c r="AW124" s="465"/>
      <c r="AX124" s="700"/>
      <c r="AY124" s="701"/>
      <c r="AZ124" s="702"/>
      <c r="BA124" s="458"/>
      <c r="BB124" s="458"/>
      <c r="BC124" s="458"/>
      <c r="BD124" s="316"/>
      <c r="BE124" s="316"/>
      <c r="BF124" s="318"/>
      <c r="BG124" s="458"/>
      <c r="BH124" s="458"/>
      <c r="BI124" s="458"/>
      <c r="BJ124" s="317">
        <v>66</v>
      </c>
      <c r="BK124" s="458"/>
      <c r="BL124" s="459"/>
      <c r="BM124" s="710">
        <v>26</v>
      </c>
      <c r="BN124" s="710"/>
      <c r="BO124" s="710"/>
      <c r="BP124" s="711"/>
      <c r="BQ124" s="712"/>
      <c r="BR124" s="713"/>
      <c r="BS124" s="113"/>
      <c r="BT124" s="113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3"/>
    </row>
    <row r="125" spans="1:88" ht="17.25" hidden="1" customHeight="1" thickBot="1">
      <c r="B125" s="50"/>
      <c r="C125" s="224"/>
      <c r="D125" s="714" t="s">
        <v>165</v>
      </c>
      <c r="E125" s="715"/>
      <c r="F125" s="715"/>
      <c r="G125" s="715"/>
      <c r="H125" s="715"/>
      <c r="I125" s="715"/>
      <c r="J125" s="715"/>
      <c r="K125" s="715"/>
      <c r="L125" s="715"/>
      <c r="M125" s="715"/>
      <c r="N125" s="715"/>
      <c r="O125" s="715"/>
      <c r="P125" s="715"/>
      <c r="Q125" s="715"/>
      <c r="R125" s="715"/>
      <c r="S125" s="715"/>
      <c r="T125" s="715"/>
      <c r="U125" s="715"/>
      <c r="V125" s="715"/>
      <c r="W125" s="715"/>
      <c r="X125" s="715"/>
      <c r="Y125" s="715"/>
      <c r="Z125" s="715"/>
      <c r="AA125" s="715"/>
      <c r="AB125" s="716"/>
      <c r="AC125" s="225"/>
      <c r="AD125" s="226"/>
      <c r="AE125" s="227"/>
      <c r="AF125" s="226"/>
      <c r="AG125" s="228"/>
      <c r="AH125" s="229"/>
      <c r="AI125" s="717">
        <f>AO125+AL125</f>
        <v>66</v>
      </c>
      <c r="AJ125" s="717"/>
      <c r="AK125" s="717"/>
      <c r="AL125" s="718">
        <f>AO125/2</f>
        <v>22</v>
      </c>
      <c r="AM125" s="718"/>
      <c r="AN125" s="718"/>
      <c r="AO125" s="719">
        <f>SUM(BA125:BR125)</f>
        <v>44</v>
      </c>
      <c r="AP125" s="719"/>
      <c r="AQ125" s="719"/>
      <c r="AR125" s="322">
        <f>AO125-AU125</f>
        <v>34</v>
      </c>
      <c r="AS125" s="323"/>
      <c r="AT125" s="476"/>
      <c r="AU125" s="341">
        <v>10</v>
      </c>
      <c r="AV125" s="458"/>
      <c r="AW125" s="333"/>
      <c r="AX125" s="700"/>
      <c r="AY125" s="701"/>
      <c r="AZ125" s="702"/>
      <c r="BA125" s="458"/>
      <c r="BB125" s="458"/>
      <c r="BC125" s="458"/>
      <c r="BD125" s="316"/>
      <c r="BE125" s="316"/>
      <c r="BF125" s="318"/>
      <c r="BG125" s="458"/>
      <c r="BH125" s="458"/>
      <c r="BI125" s="458"/>
      <c r="BJ125" s="317">
        <v>44</v>
      </c>
      <c r="BK125" s="458"/>
      <c r="BL125" s="459"/>
      <c r="BM125" s="691"/>
      <c r="BN125" s="692"/>
      <c r="BO125" s="693"/>
      <c r="BP125" s="694"/>
      <c r="BQ125" s="694"/>
      <c r="BR125" s="695"/>
      <c r="BS125" s="113"/>
      <c r="BT125" s="113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3"/>
    </row>
    <row r="126" spans="1:88" ht="17.25" customHeight="1" thickBot="1">
      <c r="B126" s="50"/>
      <c r="C126" s="184" t="s">
        <v>166</v>
      </c>
      <c r="D126" s="604" t="s">
        <v>167</v>
      </c>
      <c r="E126" s="605"/>
      <c r="F126" s="605"/>
      <c r="G126" s="605"/>
      <c r="H126" s="605"/>
      <c r="I126" s="605"/>
      <c r="J126" s="605"/>
      <c r="K126" s="605"/>
      <c r="L126" s="605"/>
      <c r="M126" s="605"/>
      <c r="N126" s="605"/>
      <c r="O126" s="605"/>
      <c r="P126" s="605"/>
      <c r="Q126" s="605"/>
      <c r="R126" s="605"/>
      <c r="S126" s="605"/>
      <c r="T126" s="605"/>
      <c r="U126" s="605"/>
      <c r="V126" s="605"/>
      <c r="W126" s="605"/>
      <c r="X126" s="605"/>
      <c r="Y126" s="605"/>
      <c r="Z126" s="605"/>
      <c r="AA126" s="605"/>
      <c r="AB126" s="606"/>
      <c r="AC126" s="598" t="s">
        <v>70</v>
      </c>
      <c r="AD126" s="597"/>
      <c r="AE126" s="597"/>
      <c r="AF126" s="597"/>
      <c r="AG126" s="597"/>
      <c r="AH126" s="599"/>
      <c r="AI126" s="611">
        <f>AO126+AL126</f>
        <v>108</v>
      </c>
      <c r="AJ126" s="612"/>
      <c r="AK126" s="613"/>
      <c r="AL126" s="611"/>
      <c r="AM126" s="612"/>
      <c r="AN126" s="613"/>
      <c r="AO126" s="611">
        <f>SUM(BA126:BR126)</f>
        <v>108</v>
      </c>
      <c r="AP126" s="612"/>
      <c r="AQ126" s="613"/>
      <c r="AR126" s="615"/>
      <c r="AS126" s="597"/>
      <c r="AT126" s="616"/>
      <c r="AU126" s="598">
        <f>SUM(BA126:BR126)</f>
        <v>108</v>
      </c>
      <c r="AV126" s="597"/>
      <c r="AW126" s="616"/>
      <c r="AX126" s="598"/>
      <c r="AY126" s="597"/>
      <c r="AZ126" s="599"/>
      <c r="BA126" s="597"/>
      <c r="BB126" s="597"/>
      <c r="BC126" s="597"/>
      <c r="BD126" s="634"/>
      <c r="BE126" s="634"/>
      <c r="BF126" s="635"/>
      <c r="BG126" s="597"/>
      <c r="BH126" s="597"/>
      <c r="BI126" s="597"/>
      <c r="BJ126" s="598"/>
      <c r="BK126" s="597"/>
      <c r="BL126" s="599"/>
      <c r="BM126" s="600">
        <v>108</v>
      </c>
      <c r="BN126" s="601"/>
      <c r="BO126" s="602"/>
      <c r="BP126" s="601"/>
      <c r="BQ126" s="601"/>
      <c r="BR126" s="603"/>
      <c r="BS126" s="113"/>
      <c r="BT126" s="113"/>
      <c r="BU126" s="1"/>
      <c r="BV126" s="1"/>
      <c r="BW126" s="1"/>
      <c r="BX126" s="1"/>
      <c r="BY126" s="1"/>
      <c r="BZ126" s="1"/>
      <c r="CA126" s="1"/>
      <c r="CB126" s="1"/>
      <c r="CD126" s="1"/>
      <c r="CF126" s="3"/>
    </row>
    <row r="127" spans="1:88" ht="17.25" customHeight="1" thickBot="1">
      <c r="B127" s="50"/>
      <c r="C127" s="720"/>
      <c r="D127" s="721"/>
      <c r="E127" s="721"/>
      <c r="F127" s="721"/>
      <c r="G127" s="721"/>
      <c r="H127" s="721"/>
      <c r="I127" s="721"/>
      <c r="J127" s="721"/>
      <c r="K127" s="721"/>
      <c r="L127" s="721"/>
      <c r="M127" s="721"/>
      <c r="N127" s="721"/>
      <c r="O127" s="721"/>
      <c r="P127" s="721"/>
      <c r="Q127" s="721"/>
      <c r="R127" s="721"/>
      <c r="S127" s="721"/>
      <c r="T127" s="721"/>
      <c r="U127" s="721"/>
      <c r="V127" s="721"/>
      <c r="W127" s="721"/>
      <c r="X127" s="721"/>
      <c r="Y127" s="721"/>
      <c r="Z127" s="721"/>
      <c r="AA127" s="721"/>
      <c r="AB127" s="721"/>
      <c r="AC127" s="721"/>
      <c r="AD127" s="721"/>
      <c r="AE127" s="721"/>
      <c r="AF127" s="721"/>
      <c r="AG127" s="721"/>
      <c r="AH127" s="721"/>
      <c r="AI127" s="721"/>
      <c r="AJ127" s="721"/>
      <c r="AK127" s="721"/>
      <c r="AL127" s="721"/>
      <c r="AM127" s="721"/>
      <c r="AN127" s="721"/>
      <c r="AO127" s="721"/>
      <c r="AP127" s="721"/>
      <c r="AQ127" s="721"/>
      <c r="AR127" s="721"/>
      <c r="AS127" s="721"/>
      <c r="AT127" s="721"/>
      <c r="AU127" s="721"/>
      <c r="AV127" s="721"/>
      <c r="AW127" s="721"/>
      <c r="AX127" s="721"/>
      <c r="AY127" s="721"/>
      <c r="AZ127" s="721"/>
      <c r="BA127" s="721"/>
      <c r="BB127" s="721"/>
      <c r="BC127" s="721"/>
      <c r="BD127" s="721"/>
      <c r="BE127" s="721"/>
      <c r="BF127" s="721"/>
      <c r="BG127" s="721"/>
      <c r="BH127" s="721"/>
      <c r="BI127" s="721"/>
      <c r="BJ127" s="721"/>
      <c r="BK127" s="721"/>
      <c r="BL127" s="721"/>
      <c r="BM127" s="721"/>
      <c r="BN127" s="721"/>
      <c r="BO127" s="721"/>
      <c r="BP127" s="721"/>
      <c r="BQ127" s="721"/>
      <c r="BR127" s="722"/>
      <c r="BS127" s="113"/>
      <c r="BT127" s="113"/>
      <c r="BU127" s="1"/>
      <c r="BV127" s="1"/>
      <c r="BW127" s="1"/>
      <c r="BX127" s="1"/>
      <c r="BY127" s="1"/>
      <c r="BZ127" s="1"/>
      <c r="CA127" s="1"/>
      <c r="CB127" s="1"/>
      <c r="CD127" s="1"/>
      <c r="CF127" s="3"/>
    </row>
    <row r="128" spans="1:88" ht="19.5" customHeight="1" thickBot="1">
      <c r="B128" s="50"/>
      <c r="C128" s="184" t="s">
        <v>168</v>
      </c>
      <c r="D128" s="604" t="s">
        <v>169</v>
      </c>
      <c r="E128" s="605"/>
      <c r="F128" s="605"/>
      <c r="G128" s="605"/>
      <c r="H128" s="605"/>
      <c r="I128" s="605"/>
      <c r="J128" s="605"/>
      <c r="K128" s="605"/>
      <c r="L128" s="605"/>
      <c r="M128" s="605"/>
      <c r="N128" s="605"/>
      <c r="O128" s="605"/>
      <c r="P128" s="605"/>
      <c r="Q128" s="605"/>
      <c r="R128" s="605"/>
      <c r="S128" s="605"/>
      <c r="T128" s="605"/>
      <c r="U128" s="605"/>
      <c r="V128" s="605"/>
      <c r="W128" s="605"/>
      <c r="X128" s="605"/>
      <c r="Y128" s="605"/>
      <c r="Z128" s="605"/>
      <c r="AA128" s="605"/>
      <c r="AB128" s="606"/>
      <c r="AC128" s="598" t="s">
        <v>70</v>
      </c>
      <c r="AD128" s="597"/>
      <c r="AE128" s="597"/>
      <c r="AF128" s="597"/>
      <c r="AG128" s="597"/>
      <c r="AH128" s="599"/>
      <c r="AI128" s="611">
        <v>144</v>
      </c>
      <c r="AJ128" s="612"/>
      <c r="AK128" s="613"/>
      <c r="AL128" s="611"/>
      <c r="AM128" s="612"/>
      <c r="AN128" s="613"/>
      <c r="AO128" s="611">
        <v>144</v>
      </c>
      <c r="AP128" s="612"/>
      <c r="AQ128" s="613"/>
      <c r="AR128" s="615"/>
      <c r="AS128" s="597"/>
      <c r="AT128" s="616"/>
      <c r="AU128" s="598">
        <v>144</v>
      </c>
      <c r="AV128" s="597"/>
      <c r="AW128" s="616"/>
      <c r="AX128" s="598"/>
      <c r="AY128" s="597"/>
      <c r="AZ128" s="599"/>
      <c r="BA128" s="597"/>
      <c r="BB128" s="597"/>
      <c r="BC128" s="597"/>
      <c r="BD128" s="634"/>
      <c r="BE128" s="634"/>
      <c r="BF128" s="635"/>
      <c r="BG128" s="597"/>
      <c r="BH128" s="597"/>
      <c r="BI128" s="597"/>
      <c r="BJ128" s="598"/>
      <c r="BK128" s="597"/>
      <c r="BL128" s="599"/>
      <c r="BM128" s="600"/>
      <c r="BN128" s="601"/>
      <c r="BO128" s="602"/>
      <c r="BP128" s="735">
        <v>144</v>
      </c>
      <c r="BQ128" s="735"/>
      <c r="BR128" s="736"/>
      <c r="BS128" s="113"/>
      <c r="BT128" s="113"/>
      <c r="BU128" s="1"/>
      <c r="BV128" s="1"/>
      <c r="BW128" s="1"/>
      <c r="BX128" s="1"/>
      <c r="BY128" s="1"/>
      <c r="BZ128" s="1"/>
      <c r="CA128" s="1"/>
      <c r="CB128" s="1"/>
      <c r="CD128" s="1"/>
      <c r="CF128" s="3"/>
    </row>
    <row r="129" spans="2:84" ht="15.75" customHeight="1" thickTop="1">
      <c r="B129" s="50"/>
      <c r="C129" s="737" t="s">
        <v>170</v>
      </c>
      <c r="D129" s="738"/>
      <c r="E129" s="738"/>
      <c r="F129" s="738"/>
      <c r="G129" s="738"/>
      <c r="H129" s="738"/>
      <c r="I129" s="738"/>
      <c r="J129" s="738"/>
      <c r="K129" s="738"/>
      <c r="L129" s="738"/>
      <c r="M129" s="738"/>
      <c r="N129" s="738"/>
      <c r="O129" s="738"/>
      <c r="P129" s="738"/>
      <c r="Q129" s="738"/>
      <c r="R129" s="738"/>
      <c r="S129" s="738"/>
      <c r="T129" s="738"/>
      <c r="U129" s="738"/>
      <c r="V129" s="738"/>
      <c r="W129" s="738"/>
      <c r="X129" s="738"/>
      <c r="Y129" s="738"/>
      <c r="Z129" s="738"/>
      <c r="AA129" s="738"/>
      <c r="AB129" s="739"/>
      <c r="AC129" s="230"/>
      <c r="AD129" s="230"/>
      <c r="AE129" s="230"/>
      <c r="AF129" s="230"/>
      <c r="AG129" s="230"/>
      <c r="AH129" s="231"/>
      <c r="AI129" s="743">
        <f>IF(AI65+AI74+AI77&lt;&gt;5130,"ошибка",5130)</f>
        <v>5130</v>
      </c>
      <c r="AJ129" s="744"/>
      <c r="AK129" s="745"/>
      <c r="AL129" s="743">
        <f>IF(AL65+AL74+AL77&lt;&gt;1710,"ошибка",1710)</f>
        <v>1710</v>
      </c>
      <c r="AM129" s="744"/>
      <c r="AN129" s="745"/>
      <c r="AO129" s="743">
        <f>IF(AO65+AO74+AO77&lt;&gt;3420,"ошибка",3420)</f>
        <v>3420</v>
      </c>
      <c r="AP129" s="744"/>
      <c r="AQ129" s="745"/>
      <c r="AR129" s="743">
        <f>AR65+AR74+AR77</f>
        <v>1617</v>
      </c>
      <c r="AS129" s="749"/>
      <c r="AT129" s="750"/>
      <c r="AU129" s="754">
        <f>AU65+AU74+AU77</f>
        <v>1791</v>
      </c>
      <c r="AV129" s="749"/>
      <c r="AW129" s="750"/>
      <c r="AX129" s="754">
        <f>AX94+AX78</f>
        <v>12</v>
      </c>
      <c r="AY129" s="749"/>
      <c r="AZ129" s="756"/>
      <c r="BA129" s="758">
        <f>BA65+BA74+BA77</f>
        <v>612</v>
      </c>
      <c r="BB129" s="724"/>
      <c r="BC129" s="724"/>
      <c r="BD129" s="723">
        <f>BD65+BD74+BD77</f>
        <v>756</v>
      </c>
      <c r="BE129" s="724"/>
      <c r="BF129" s="725"/>
      <c r="BG129" s="726">
        <f>BG65+BG74+BG77</f>
        <v>468</v>
      </c>
      <c r="BH129" s="727"/>
      <c r="BI129" s="727"/>
      <c r="BJ129" s="728">
        <f>BJ65+BJ74+BJ77</f>
        <v>792</v>
      </c>
      <c r="BK129" s="727"/>
      <c r="BL129" s="729"/>
      <c r="BM129" s="730">
        <f>BM65+BM74+BM77</f>
        <v>468</v>
      </c>
      <c r="BN129" s="727"/>
      <c r="BO129" s="727"/>
      <c r="BP129" s="728">
        <f>BP65+BP74+BP77</f>
        <v>324</v>
      </c>
      <c r="BQ129" s="727"/>
      <c r="BR129" s="731"/>
      <c r="BS129" s="113"/>
      <c r="BT129" s="113"/>
      <c r="BU129" s="1"/>
      <c r="BV129" s="1"/>
      <c r="BW129" s="1"/>
      <c r="BX129" s="1"/>
      <c r="BY129" s="1"/>
      <c r="BZ129" s="1"/>
      <c r="CA129" s="1"/>
      <c r="CB129" s="1"/>
      <c r="CD129" s="1"/>
      <c r="CF129" s="3"/>
    </row>
    <row r="130" spans="2:84" ht="18" customHeight="1">
      <c r="B130" s="50"/>
      <c r="C130" s="740"/>
      <c r="D130" s="741"/>
      <c r="E130" s="741"/>
      <c r="F130" s="741"/>
      <c r="G130" s="741"/>
      <c r="H130" s="741"/>
      <c r="I130" s="741"/>
      <c r="J130" s="741"/>
      <c r="K130" s="741"/>
      <c r="L130" s="741"/>
      <c r="M130" s="741"/>
      <c r="N130" s="741"/>
      <c r="O130" s="741"/>
      <c r="P130" s="741"/>
      <c r="Q130" s="741"/>
      <c r="R130" s="741"/>
      <c r="S130" s="741"/>
      <c r="T130" s="741"/>
      <c r="U130" s="741"/>
      <c r="V130" s="741"/>
      <c r="W130" s="741"/>
      <c r="X130" s="741"/>
      <c r="Y130" s="741"/>
      <c r="Z130" s="741"/>
      <c r="AA130" s="741"/>
      <c r="AB130" s="742"/>
      <c r="AC130" s="232"/>
      <c r="AD130" s="232"/>
      <c r="AE130" s="232"/>
      <c r="AF130" s="232"/>
      <c r="AG130" s="232"/>
      <c r="AH130" s="233"/>
      <c r="AI130" s="746"/>
      <c r="AJ130" s="747"/>
      <c r="AK130" s="748"/>
      <c r="AL130" s="746"/>
      <c r="AM130" s="747"/>
      <c r="AN130" s="748"/>
      <c r="AO130" s="746"/>
      <c r="AP130" s="747"/>
      <c r="AQ130" s="748"/>
      <c r="AR130" s="751"/>
      <c r="AS130" s="752"/>
      <c r="AT130" s="753"/>
      <c r="AU130" s="755"/>
      <c r="AV130" s="752"/>
      <c r="AW130" s="753"/>
      <c r="AX130" s="755"/>
      <c r="AY130" s="752"/>
      <c r="AZ130" s="757"/>
      <c r="BA130" s="732">
        <f>IF(BA129+BD129&lt;&gt;1368,"ошибка",1368)</f>
        <v>1368</v>
      </c>
      <c r="BB130" s="732"/>
      <c r="BC130" s="732"/>
      <c r="BD130" s="732"/>
      <c r="BE130" s="732"/>
      <c r="BF130" s="733"/>
      <c r="BG130" s="734">
        <f>IF(BG129+BJ129&lt;&gt;1260,"ошибка",1260)</f>
        <v>1260</v>
      </c>
      <c r="BH130" s="732"/>
      <c r="BI130" s="732"/>
      <c r="BJ130" s="732"/>
      <c r="BK130" s="732"/>
      <c r="BL130" s="733"/>
      <c r="BM130" s="734">
        <f>IF(BM129+BP129&lt;&gt;792,"ошибка",792)</f>
        <v>792</v>
      </c>
      <c r="BN130" s="732"/>
      <c r="BO130" s="732"/>
      <c r="BP130" s="732"/>
      <c r="BQ130" s="732"/>
      <c r="BR130" s="733"/>
      <c r="BS130" s="113"/>
      <c r="BT130" s="113"/>
      <c r="BU130" s="1"/>
      <c r="BV130" s="1"/>
      <c r="BW130" s="1"/>
      <c r="BX130" s="1"/>
      <c r="BY130" s="1"/>
      <c r="BZ130" s="1"/>
      <c r="CA130" s="1"/>
      <c r="CB130" s="1"/>
      <c r="CD130" s="1"/>
      <c r="CF130" s="3"/>
    </row>
    <row r="131" spans="2:84" ht="30" customHeight="1">
      <c r="B131" s="50"/>
      <c r="C131" s="234" t="s">
        <v>171</v>
      </c>
      <c r="D131" s="760" t="s">
        <v>133</v>
      </c>
      <c r="E131" s="761"/>
      <c r="F131" s="761"/>
      <c r="G131" s="761"/>
      <c r="H131" s="761"/>
      <c r="I131" s="761"/>
      <c r="J131" s="761"/>
      <c r="K131" s="761"/>
      <c r="L131" s="761"/>
      <c r="M131" s="761"/>
      <c r="N131" s="761"/>
      <c r="O131" s="761"/>
      <c r="P131" s="761"/>
      <c r="Q131" s="761"/>
      <c r="R131" s="761"/>
      <c r="S131" s="761"/>
      <c r="T131" s="761"/>
      <c r="U131" s="761"/>
      <c r="V131" s="761"/>
      <c r="W131" s="761"/>
      <c r="X131" s="761"/>
      <c r="Y131" s="761"/>
      <c r="Z131" s="761"/>
      <c r="AA131" s="761"/>
      <c r="AB131" s="762"/>
      <c r="AC131" s="235"/>
      <c r="AD131" s="235"/>
      <c r="AE131" s="235"/>
      <c r="AF131" s="235"/>
      <c r="AG131" s="235"/>
      <c r="AH131" s="236"/>
      <c r="AI131" s="783" t="s">
        <v>172</v>
      </c>
      <c r="AJ131" s="784"/>
      <c r="AK131" s="785"/>
      <c r="AL131" s="766"/>
      <c r="AM131" s="767"/>
      <c r="AN131" s="768"/>
      <c r="AO131" s="786">
        <f>SUM(BA131:BR132)</f>
        <v>504</v>
      </c>
      <c r="AP131" s="787"/>
      <c r="AQ131" s="788"/>
      <c r="AR131" s="766"/>
      <c r="AS131" s="769"/>
      <c r="AT131" s="770"/>
      <c r="AU131" s="771"/>
      <c r="AV131" s="769"/>
      <c r="AW131" s="770"/>
      <c r="AX131" s="779"/>
      <c r="AY131" s="780"/>
      <c r="AZ131" s="781"/>
      <c r="BA131" s="775"/>
      <c r="BB131" s="776"/>
      <c r="BC131" s="776"/>
      <c r="BD131" s="782">
        <v>72</v>
      </c>
      <c r="BE131" s="496"/>
      <c r="BF131" s="497"/>
      <c r="BG131" s="775"/>
      <c r="BH131" s="776"/>
      <c r="BI131" s="776"/>
      <c r="BJ131" s="778">
        <v>72</v>
      </c>
      <c r="BK131" s="778"/>
      <c r="BL131" s="771"/>
      <c r="BM131" s="759"/>
      <c r="BN131" s="516"/>
      <c r="BO131" s="516"/>
      <c r="BP131" s="516"/>
      <c r="BQ131" s="516"/>
      <c r="BR131" s="517"/>
      <c r="BS131" s="113"/>
      <c r="BT131" s="113"/>
      <c r="BU131" s="1"/>
      <c r="BV131" s="1"/>
      <c r="BW131" s="1"/>
      <c r="BX131" s="1"/>
      <c r="BY131" s="1"/>
      <c r="BZ131" s="1"/>
      <c r="CA131" s="1"/>
      <c r="CB131" s="1"/>
      <c r="CD131" s="1"/>
      <c r="CF131" s="3"/>
    </row>
    <row r="132" spans="2:84" ht="30" customHeight="1">
      <c r="B132" s="50"/>
      <c r="C132" s="234" t="s">
        <v>173</v>
      </c>
      <c r="D132" s="760" t="s">
        <v>135</v>
      </c>
      <c r="E132" s="761"/>
      <c r="F132" s="761"/>
      <c r="G132" s="761"/>
      <c r="H132" s="761"/>
      <c r="I132" s="761"/>
      <c r="J132" s="761"/>
      <c r="K132" s="761"/>
      <c r="L132" s="761"/>
      <c r="M132" s="761"/>
      <c r="N132" s="761"/>
      <c r="O132" s="761"/>
      <c r="P132" s="761"/>
      <c r="Q132" s="761"/>
      <c r="R132" s="761"/>
      <c r="S132" s="761"/>
      <c r="T132" s="761"/>
      <c r="U132" s="761"/>
      <c r="V132" s="761"/>
      <c r="W132" s="761"/>
      <c r="X132" s="761"/>
      <c r="Y132" s="761"/>
      <c r="Z132" s="761"/>
      <c r="AA132" s="761"/>
      <c r="AB132" s="762"/>
      <c r="AC132" s="235"/>
      <c r="AD132" s="235"/>
      <c r="AE132" s="235"/>
      <c r="AF132" s="235"/>
      <c r="AG132" s="235"/>
      <c r="AH132" s="236"/>
      <c r="AI132" s="763"/>
      <c r="AJ132" s="764"/>
      <c r="AK132" s="765"/>
      <c r="AL132" s="766"/>
      <c r="AM132" s="767"/>
      <c r="AN132" s="768"/>
      <c r="AO132" s="766"/>
      <c r="AP132" s="767"/>
      <c r="AQ132" s="768"/>
      <c r="AR132" s="766"/>
      <c r="AS132" s="769"/>
      <c r="AT132" s="770"/>
      <c r="AU132" s="771"/>
      <c r="AV132" s="769"/>
      <c r="AW132" s="770"/>
      <c r="AX132" s="772"/>
      <c r="AY132" s="773"/>
      <c r="AZ132" s="774"/>
      <c r="BA132" s="775"/>
      <c r="BB132" s="776"/>
      <c r="BC132" s="776"/>
      <c r="BD132" s="776"/>
      <c r="BE132" s="776"/>
      <c r="BF132" s="777"/>
      <c r="BG132" s="775">
        <v>108</v>
      </c>
      <c r="BH132" s="776"/>
      <c r="BI132" s="776"/>
      <c r="BJ132" s="778"/>
      <c r="BK132" s="778"/>
      <c r="BL132" s="771"/>
      <c r="BM132" s="759">
        <v>108</v>
      </c>
      <c r="BN132" s="516"/>
      <c r="BO132" s="516"/>
      <c r="BP132" s="516">
        <v>144</v>
      </c>
      <c r="BQ132" s="516"/>
      <c r="BR132" s="517"/>
      <c r="BS132" s="113"/>
      <c r="BT132" s="113"/>
      <c r="BU132" s="1"/>
      <c r="BV132" s="1"/>
      <c r="BW132" s="1"/>
      <c r="BX132" s="1"/>
      <c r="BY132" s="1"/>
      <c r="BZ132" s="1"/>
      <c r="CA132" s="1"/>
      <c r="CB132" s="1"/>
      <c r="CD132" s="1"/>
      <c r="CF132" s="3"/>
    </row>
    <row r="133" spans="2:84" ht="30" customHeight="1">
      <c r="B133" s="50"/>
      <c r="C133" s="234" t="s">
        <v>174</v>
      </c>
      <c r="D133" s="760" t="s">
        <v>175</v>
      </c>
      <c r="E133" s="761"/>
      <c r="F133" s="761"/>
      <c r="G133" s="761"/>
      <c r="H133" s="761"/>
      <c r="I133" s="761"/>
      <c r="J133" s="761"/>
      <c r="K133" s="761"/>
      <c r="L133" s="761"/>
      <c r="M133" s="761"/>
      <c r="N133" s="761"/>
      <c r="O133" s="761"/>
      <c r="P133" s="761"/>
      <c r="Q133" s="761"/>
      <c r="R133" s="761"/>
      <c r="S133" s="761"/>
      <c r="T133" s="761"/>
      <c r="U133" s="761"/>
      <c r="V133" s="761"/>
      <c r="W133" s="761"/>
      <c r="X133" s="761"/>
      <c r="Y133" s="761"/>
      <c r="Z133" s="761"/>
      <c r="AA133" s="761"/>
      <c r="AB133" s="762"/>
      <c r="AC133" s="235"/>
      <c r="AD133" s="235"/>
      <c r="AE133" s="235"/>
      <c r="AF133" s="235"/>
      <c r="AG133" s="235"/>
      <c r="AH133" s="236"/>
      <c r="AI133" s="763" t="s">
        <v>176</v>
      </c>
      <c r="AJ133" s="764"/>
      <c r="AK133" s="765"/>
      <c r="AL133" s="766"/>
      <c r="AM133" s="767"/>
      <c r="AN133" s="768"/>
      <c r="AO133" s="766">
        <f t="shared" ref="AO133:AO138" si="12">SUM(BA133:BR133)</f>
        <v>144</v>
      </c>
      <c r="AP133" s="767"/>
      <c r="AQ133" s="768"/>
      <c r="AR133" s="766"/>
      <c r="AS133" s="769"/>
      <c r="AT133" s="770"/>
      <c r="AU133" s="771"/>
      <c r="AV133" s="769"/>
      <c r="AW133" s="770"/>
      <c r="AX133" s="772"/>
      <c r="AY133" s="773"/>
      <c r="AZ133" s="774"/>
      <c r="BA133" s="775"/>
      <c r="BB133" s="776"/>
      <c r="BC133" s="776"/>
      <c r="BD133" s="776"/>
      <c r="BE133" s="776"/>
      <c r="BF133" s="777"/>
      <c r="BG133" s="775"/>
      <c r="BH133" s="776"/>
      <c r="BI133" s="776"/>
      <c r="BJ133" s="778"/>
      <c r="BK133" s="778"/>
      <c r="BL133" s="771"/>
      <c r="BM133" s="759"/>
      <c r="BN133" s="516"/>
      <c r="BO133" s="516"/>
      <c r="BP133" s="516">
        <v>144</v>
      </c>
      <c r="BQ133" s="516"/>
      <c r="BR133" s="517"/>
      <c r="BS133" s="113"/>
      <c r="BT133" s="113"/>
      <c r="BU133" s="1"/>
      <c r="BV133" s="1"/>
      <c r="BW133" s="1"/>
      <c r="BX133" s="1"/>
      <c r="BY133" s="1"/>
      <c r="BZ133" s="1"/>
      <c r="CA133" s="1"/>
      <c r="CB133" s="1"/>
      <c r="CD133" s="1"/>
      <c r="CF133" s="3"/>
    </row>
    <row r="134" spans="2:84" s="61" customFormat="1" ht="18">
      <c r="B134" s="237"/>
      <c r="C134" s="238" t="s">
        <v>177</v>
      </c>
      <c r="D134" s="804" t="s">
        <v>178</v>
      </c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04"/>
      <c r="X134" s="804"/>
      <c r="Y134" s="804"/>
      <c r="Z134" s="804"/>
      <c r="AA134" s="804"/>
      <c r="AB134" s="805"/>
      <c r="AC134" s="235"/>
      <c r="AD134" s="235"/>
      <c r="AE134" s="235"/>
      <c r="AF134" s="235"/>
      <c r="AG134" s="235"/>
      <c r="AH134" s="236"/>
      <c r="AI134" s="806" t="s">
        <v>179</v>
      </c>
      <c r="AJ134" s="807"/>
      <c r="AK134" s="808"/>
      <c r="AL134" s="809"/>
      <c r="AM134" s="810"/>
      <c r="AN134" s="811"/>
      <c r="AO134" s="812">
        <f t="shared" si="12"/>
        <v>180</v>
      </c>
      <c r="AP134" s="812"/>
      <c r="AQ134" s="812"/>
      <c r="AR134" s="813"/>
      <c r="AS134" s="800"/>
      <c r="AT134" s="800"/>
      <c r="AU134" s="800"/>
      <c r="AV134" s="800"/>
      <c r="AW134" s="800"/>
      <c r="AX134" s="800"/>
      <c r="AY134" s="800"/>
      <c r="AZ134" s="801"/>
      <c r="BA134" s="802"/>
      <c r="BB134" s="800"/>
      <c r="BC134" s="800"/>
      <c r="BD134" s="790">
        <v>36</v>
      </c>
      <c r="BE134" s="790"/>
      <c r="BF134" s="791"/>
      <c r="BG134" s="803">
        <v>36</v>
      </c>
      <c r="BH134" s="790"/>
      <c r="BI134" s="790"/>
      <c r="BJ134" s="790">
        <v>36</v>
      </c>
      <c r="BK134" s="790"/>
      <c r="BL134" s="791"/>
      <c r="BM134" s="789">
        <v>36</v>
      </c>
      <c r="BN134" s="790"/>
      <c r="BO134" s="790"/>
      <c r="BP134" s="790">
        <v>36</v>
      </c>
      <c r="BQ134" s="790"/>
      <c r="BR134" s="791"/>
      <c r="BS134" s="239"/>
      <c r="BT134" s="239"/>
      <c r="BU134" s="7"/>
      <c r="BV134" s="7"/>
      <c r="BW134" s="7"/>
      <c r="BX134" s="7"/>
      <c r="BY134" s="7"/>
      <c r="BZ134" s="7"/>
      <c r="CA134" s="7"/>
      <c r="CB134" s="7"/>
      <c r="CD134" s="7"/>
    </row>
    <row r="135" spans="2:84" ht="15" customHeight="1">
      <c r="B135" s="50"/>
      <c r="C135" s="240" t="s">
        <v>180</v>
      </c>
      <c r="D135" s="761" t="s">
        <v>22</v>
      </c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1"/>
      <c r="U135" s="761"/>
      <c r="V135" s="761"/>
      <c r="W135" s="761"/>
      <c r="X135" s="761"/>
      <c r="Y135" s="761"/>
      <c r="Z135" s="761"/>
      <c r="AA135" s="761"/>
      <c r="AB135" s="762"/>
      <c r="AC135" s="235"/>
      <c r="AD135" s="235"/>
      <c r="AE135" s="235"/>
      <c r="AF135" s="235"/>
      <c r="AG135" s="235"/>
      <c r="AH135" s="236"/>
      <c r="AI135" s="792" t="s">
        <v>181</v>
      </c>
      <c r="AJ135" s="793"/>
      <c r="AK135" s="794"/>
      <c r="AL135" s="795"/>
      <c r="AM135" s="796"/>
      <c r="AN135" s="797"/>
      <c r="AO135" s="798">
        <f t="shared" si="12"/>
        <v>216</v>
      </c>
      <c r="AP135" s="798"/>
      <c r="AQ135" s="798"/>
      <c r="AR135" s="759"/>
      <c r="AS135" s="516"/>
      <c r="AT135" s="516"/>
      <c r="AU135" s="516"/>
      <c r="AV135" s="516"/>
      <c r="AW135" s="516"/>
      <c r="AX135" s="516"/>
      <c r="AY135" s="516"/>
      <c r="AZ135" s="517"/>
      <c r="BA135" s="799"/>
      <c r="BB135" s="516"/>
      <c r="BC135" s="516"/>
      <c r="BD135" s="516"/>
      <c r="BE135" s="516"/>
      <c r="BF135" s="517"/>
      <c r="BG135" s="799"/>
      <c r="BH135" s="516"/>
      <c r="BI135" s="516"/>
      <c r="BJ135" s="516"/>
      <c r="BK135" s="516"/>
      <c r="BL135" s="517"/>
      <c r="BM135" s="759"/>
      <c r="BN135" s="516"/>
      <c r="BO135" s="516"/>
      <c r="BP135" s="516">
        <f>BP136+BP137</f>
        <v>216</v>
      </c>
      <c r="BQ135" s="516"/>
      <c r="BR135" s="517"/>
      <c r="BS135" s="113"/>
      <c r="BT135" s="113"/>
      <c r="BU135" s="1"/>
      <c r="BV135" s="1"/>
      <c r="BW135" s="1"/>
      <c r="BX135" s="1"/>
      <c r="BY135" s="1"/>
      <c r="BZ135" s="1"/>
      <c r="CA135" s="1"/>
      <c r="CB135" s="1"/>
      <c r="CD135" s="1"/>
      <c r="CF135" s="3"/>
    </row>
    <row r="136" spans="2:84" ht="18">
      <c r="B136" s="50"/>
      <c r="C136" s="241" t="s">
        <v>182</v>
      </c>
      <c r="D136" s="816" t="s">
        <v>183</v>
      </c>
      <c r="E136" s="816"/>
      <c r="F136" s="816"/>
      <c r="G136" s="816"/>
      <c r="H136" s="816"/>
      <c r="I136" s="816"/>
      <c r="J136" s="816"/>
      <c r="K136" s="816"/>
      <c r="L136" s="816"/>
      <c r="M136" s="816"/>
      <c r="N136" s="816"/>
      <c r="O136" s="816"/>
      <c r="P136" s="816"/>
      <c r="Q136" s="816"/>
      <c r="R136" s="816"/>
      <c r="S136" s="816"/>
      <c r="T136" s="816"/>
      <c r="U136" s="816"/>
      <c r="V136" s="816"/>
      <c r="W136" s="816"/>
      <c r="X136" s="816"/>
      <c r="Y136" s="816"/>
      <c r="Z136" s="816"/>
      <c r="AA136" s="816"/>
      <c r="AB136" s="817"/>
      <c r="AC136" s="317"/>
      <c r="AD136" s="458"/>
      <c r="AE136" s="458"/>
      <c r="AF136" s="458"/>
      <c r="AG136" s="458"/>
      <c r="AH136" s="459"/>
      <c r="AI136" s="824" t="s">
        <v>176</v>
      </c>
      <c r="AJ136" s="825"/>
      <c r="AK136" s="826"/>
      <c r="AL136" s="827"/>
      <c r="AM136" s="825"/>
      <c r="AN136" s="826"/>
      <c r="AO136" s="822">
        <f t="shared" si="12"/>
        <v>144</v>
      </c>
      <c r="AP136" s="822"/>
      <c r="AQ136" s="822"/>
      <c r="AR136" s="315"/>
      <c r="AS136" s="316"/>
      <c r="AT136" s="316"/>
      <c r="AU136" s="316"/>
      <c r="AV136" s="316"/>
      <c r="AW136" s="316"/>
      <c r="AX136" s="316"/>
      <c r="AY136" s="316"/>
      <c r="AZ136" s="318"/>
      <c r="BA136" s="333"/>
      <c r="BB136" s="316"/>
      <c r="BC136" s="316"/>
      <c r="BD136" s="316"/>
      <c r="BE136" s="316"/>
      <c r="BF136" s="318"/>
      <c r="BG136" s="333"/>
      <c r="BH136" s="316"/>
      <c r="BI136" s="316"/>
      <c r="BJ136" s="316"/>
      <c r="BK136" s="316"/>
      <c r="BL136" s="318"/>
      <c r="BM136" s="315"/>
      <c r="BN136" s="316"/>
      <c r="BO136" s="316"/>
      <c r="BP136" s="814">
        <v>144</v>
      </c>
      <c r="BQ136" s="814"/>
      <c r="BR136" s="815"/>
      <c r="BS136" s="113"/>
      <c r="BT136" s="113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3"/>
    </row>
    <row r="137" spans="2:84" ht="18">
      <c r="B137" s="50"/>
      <c r="C137" s="241" t="s">
        <v>184</v>
      </c>
      <c r="D137" s="816" t="s">
        <v>185</v>
      </c>
      <c r="E137" s="816"/>
      <c r="F137" s="816"/>
      <c r="G137" s="816"/>
      <c r="H137" s="816"/>
      <c r="I137" s="816"/>
      <c r="J137" s="816"/>
      <c r="K137" s="816"/>
      <c r="L137" s="816"/>
      <c r="M137" s="816"/>
      <c r="N137" s="816"/>
      <c r="O137" s="816"/>
      <c r="P137" s="816"/>
      <c r="Q137" s="816"/>
      <c r="R137" s="816"/>
      <c r="S137" s="816"/>
      <c r="T137" s="816"/>
      <c r="U137" s="816"/>
      <c r="V137" s="816"/>
      <c r="W137" s="816"/>
      <c r="X137" s="816"/>
      <c r="Y137" s="816"/>
      <c r="Z137" s="816"/>
      <c r="AA137" s="816"/>
      <c r="AB137" s="817"/>
      <c r="AC137" s="317"/>
      <c r="AD137" s="458"/>
      <c r="AE137" s="458"/>
      <c r="AF137" s="458"/>
      <c r="AG137" s="458"/>
      <c r="AH137" s="459"/>
      <c r="AI137" s="818" t="s">
        <v>186</v>
      </c>
      <c r="AJ137" s="819"/>
      <c r="AK137" s="820"/>
      <c r="AL137" s="821"/>
      <c r="AM137" s="819"/>
      <c r="AN137" s="820"/>
      <c r="AO137" s="822">
        <f t="shared" si="12"/>
        <v>72</v>
      </c>
      <c r="AP137" s="822"/>
      <c r="AQ137" s="822"/>
      <c r="AR137" s="823"/>
      <c r="AS137" s="525"/>
      <c r="AT137" s="525"/>
      <c r="AU137" s="525"/>
      <c r="AV137" s="525"/>
      <c r="AW137" s="525"/>
      <c r="AX137" s="545"/>
      <c r="AY137" s="525"/>
      <c r="AZ137" s="526"/>
      <c r="BA137" s="582"/>
      <c r="BB137" s="525"/>
      <c r="BC137" s="525"/>
      <c r="BD137" s="525"/>
      <c r="BE137" s="525"/>
      <c r="BF137" s="526"/>
      <c r="BG137" s="582"/>
      <c r="BH137" s="525"/>
      <c r="BI137" s="525"/>
      <c r="BJ137" s="525"/>
      <c r="BK137" s="525"/>
      <c r="BL137" s="526"/>
      <c r="BM137" s="315"/>
      <c r="BN137" s="316"/>
      <c r="BO137" s="316"/>
      <c r="BP137" s="814">
        <v>72</v>
      </c>
      <c r="BQ137" s="814"/>
      <c r="BR137" s="815"/>
      <c r="BS137" s="113"/>
      <c r="BT137" s="113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3"/>
    </row>
    <row r="138" spans="2:84" ht="30" customHeight="1" thickBot="1">
      <c r="B138" s="50"/>
      <c r="C138" s="242" t="s">
        <v>187</v>
      </c>
      <c r="D138" s="761" t="s">
        <v>188</v>
      </c>
      <c r="E138" s="761"/>
      <c r="F138" s="761"/>
      <c r="G138" s="761"/>
      <c r="H138" s="761"/>
      <c r="I138" s="761"/>
      <c r="J138" s="761"/>
      <c r="K138" s="761"/>
      <c r="L138" s="761"/>
      <c r="M138" s="761"/>
      <c r="N138" s="761"/>
      <c r="O138" s="761"/>
      <c r="P138" s="761"/>
      <c r="Q138" s="761"/>
      <c r="R138" s="761"/>
      <c r="S138" s="761"/>
      <c r="T138" s="761"/>
      <c r="U138" s="761"/>
      <c r="V138" s="761"/>
      <c r="W138" s="761"/>
      <c r="X138" s="761"/>
      <c r="Y138" s="761"/>
      <c r="Z138" s="761"/>
      <c r="AA138" s="761"/>
      <c r="AB138" s="762"/>
      <c r="AC138" s="243"/>
      <c r="AD138" s="243"/>
      <c r="AE138" s="243"/>
      <c r="AF138" s="243"/>
      <c r="AG138" s="243"/>
      <c r="AH138" s="244"/>
      <c r="AI138" s="847" t="s">
        <v>189</v>
      </c>
      <c r="AJ138" s="848"/>
      <c r="AK138" s="849"/>
      <c r="AL138" s="850"/>
      <c r="AM138" s="851"/>
      <c r="AN138" s="852"/>
      <c r="AO138" s="853">
        <f t="shared" si="12"/>
        <v>828</v>
      </c>
      <c r="AP138" s="853"/>
      <c r="AQ138" s="853"/>
      <c r="AR138" s="854"/>
      <c r="AS138" s="829"/>
      <c r="AT138" s="829"/>
      <c r="AU138" s="829"/>
      <c r="AV138" s="829"/>
      <c r="AW138" s="829"/>
      <c r="AX138" s="829"/>
      <c r="AY138" s="829"/>
      <c r="AZ138" s="830"/>
      <c r="BA138" s="828">
        <v>72</v>
      </c>
      <c r="BB138" s="829"/>
      <c r="BC138" s="829"/>
      <c r="BD138" s="855">
        <f>9*36</f>
        <v>324</v>
      </c>
      <c r="BE138" s="829"/>
      <c r="BF138" s="830"/>
      <c r="BG138" s="828">
        <v>72</v>
      </c>
      <c r="BH138" s="829"/>
      <c r="BI138" s="829"/>
      <c r="BJ138" s="829">
        <f>8*36</f>
        <v>288</v>
      </c>
      <c r="BK138" s="829"/>
      <c r="BL138" s="830"/>
      <c r="BM138" s="831">
        <v>72</v>
      </c>
      <c r="BN138" s="832"/>
      <c r="BO138" s="832"/>
      <c r="BP138" s="833"/>
      <c r="BQ138" s="833"/>
      <c r="BR138" s="834"/>
      <c r="BS138" s="113"/>
      <c r="BT138" s="113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3"/>
    </row>
    <row r="139" spans="2:84" ht="14.1" customHeight="1" thickBot="1">
      <c r="B139" s="50"/>
      <c r="C139" s="835" t="s">
        <v>190</v>
      </c>
      <c r="D139" s="836"/>
      <c r="E139" s="836"/>
      <c r="F139" s="836"/>
      <c r="G139" s="836"/>
      <c r="H139" s="836"/>
      <c r="I139" s="836"/>
      <c r="J139" s="836"/>
      <c r="K139" s="836"/>
      <c r="L139" s="836"/>
      <c r="M139" s="836"/>
      <c r="N139" s="836"/>
      <c r="O139" s="836"/>
      <c r="P139" s="836"/>
      <c r="Q139" s="836"/>
      <c r="R139" s="836"/>
      <c r="S139" s="836"/>
      <c r="T139" s="836"/>
      <c r="U139" s="836"/>
      <c r="V139" s="836"/>
      <c r="W139" s="836"/>
      <c r="X139" s="836"/>
      <c r="Y139" s="836"/>
      <c r="Z139" s="836"/>
      <c r="AA139" s="836"/>
      <c r="AB139" s="837"/>
      <c r="AC139" s="838">
        <v>147</v>
      </c>
      <c r="AD139" s="839"/>
      <c r="AE139" s="245" t="s">
        <v>191</v>
      </c>
      <c r="AF139" s="245"/>
      <c r="AG139" s="246"/>
      <c r="AH139" s="246"/>
      <c r="AI139" s="840">
        <f>AL139+AO139</f>
        <v>7002</v>
      </c>
      <c r="AJ139" s="841"/>
      <c r="AK139" s="842"/>
      <c r="AL139" s="840">
        <f>AL129</f>
        <v>1710</v>
      </c>
      <c r="AM139" s="841"/>
      <c r="AN139" s="842"/>
      <c r="AO139" s="843">
        <f>SUM(AO129:AQ135,AO138)</f>
        <v>5292</v>
      </c>
      <c r="AP139" s="844"/>
      <c r="AQ139" s="845"/>
      <c r="AR139" s="846">
        <f>AR129</f>
        <v>1617</v>
      </c>
      <c r="AS139" s="844"/>
      <c r="AT139" s="844"/>
      <c r="AU139" s="846">
        <f>AU129</f>
        <v>1791</v>
      </c>
      <c r="AV139" s="844"/>
      <c r="AW139" s="844"/>
      <c r="AX139" s="906"/>
      <c r="AY139" s="906"/>
      <c r="AZ139" s="907"/>
      <c r="BA139" s="843">
        <f>SUM(BA129,BA131:BC135,BA138)</f>
        <v>684</v>
      </c>
      <c r="BB139" s="844"/>
      <c r="BC139" s="844"/>
      <c r="BD139" s="846">
        <f>SUM(BD129,BD131:BF135,BD138)</f>
        <v>1188</v>
      </c>
      <c r="BE139" s="844"/>
      <c r="BF139" s="845"/>
      <c r="BG139" s="843">
        <f>SUM(BG129,BG131:BI135,BG138)</f>
        <v>684</v>
      </c>
      <c r="BH139" s="844"/>
      <c r="BI139" s="844"/>
      <c r="BJ139" s="869">
        <f>SUM(BJ129,BJ131:BL135,BJ138)</f>
        <v>1188</v>
      </c>
      <c r="BK139" s="844"/>
      <c r="BL139" s="908"/>
      <c r="BM139" s="843">
        <f>SUM(BM129,BM131:BO135,BM138)</f>
        <v>684</v>
      </c>
      <c r="BN139" s="844"/>
      <c r="BO139" s="844"/>
      <c r="BP139" s="869">
        <f>SUM(BP129,BP131:BR135,BP138)</f>
        <v>864</v>
      </c>
      <c r="BQ139" s="844"/>
      <c r="BR139" s="845"/>
      <c r="BS139" s="113"/>
      <c r="BT139" s="113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3"/>
    </row>
    <row r="140" spans="2:84" ht="14.1" customHeight="1">
      <c r="B140" s="50"/>
      <c r="C140" s="870" t="s">
        <v>192</v>
      </c>
      <c r="D140" s="871"/>
      <c r="E140" s="871"/>
      <c r="F140" s="871"/>
      <c r="G140" s="871"/>
      <c r="H140" s="871"/>
      <c r="I140" s="871"/>
      <c r="J140" s="871"/>
      <c r="K140" s="871"/>
      <c r="L140" s="871"/>
      <c r="M140" s="871"/>
      <c r="N140" s="871"/>
      <c r="O140" s="871"/>
      <c r="P140" s="871"/>
      <c r="Q140" s="871"/>
      <c r="R140" s="871"/>
      <c r="S140" s="871"/>
      <c r="T140" s="871"/>
      <c r="U140" s="871"/>
      <c r="V140" s="871"/>
      <c r="W140" s="871"/>
      <c r="X140" s="871"/>
      <c r="Y140" s="871"/>
      <c r="Z140" s="871"/>
      <c r="AA140" s="871"/>
      <c r="AB140" s="871"/>
      <c r="AC140" s="871"/>
      <c r="AD140" s="871"/>
      <c r="AE140" s="871"/>
      <c r="AF140" s="871"/>
      <c r="AG140" s="871"/>
      <c r="AH140" s="872"/>
      <c r="AI140" s="873" t="s">
        <v>193</v>
      </c>
      <c r="AJ140" s="874"/>
      <c r="AK140" s="874"/>
      <c r="AL140" s="874"/>
      <c r="AM140" s="874"/>
      <c r="AN140" s="874"/>
      <c r="AO140" s="874"/>
      <c r="AP140" s="874"/>
      <c r="AQ140" s="874"/>
      <c r="AR140" s="874"/>
      <c r="AS140" s="874"/>
      <c r="AT140" s="874"/>
      <c r="AU140" s="874"/>
      <c r="AV140" s="874"/>
      <c r="AW140" s="874"/>
      <c r="AX140" s="874"/>
      <c r="AY140" s="874"/>
      <c r="AZ140" s="875"/>
      <c r="BA140" s="882">
        <v>10</v>
      </c>
      <c r="BB140" s="883"/>
      <c r="BC140" s="884"/>
      <c r="BD140" s="891">
        <v>11</v>
      </c>
      <c r="BE140" s="892"/>
      <c r="BF140" s="893"/>
      <c r="BG140" s="900">
        <v>8</v>
      </c>
      <c r="BH140" s="892"/>
      <c r="BI140" s="901"/>
      <c r="BJ140" s="892">
        <v>10</v>
      </c>
      <c r="BK140" s="892"/>
      <c r="BL140" s="893"/>
      <c r="BM140" s="900">
        <v>10</v>
      </c>
      <c r="BN140" s="892"/>
      <c r="BO140" s="892"/>
      <c r="BP140" s="891">
        <v>9</v>
      </c>
      <c r="BQ140" s="892"/>
      <c r="BR140" s="893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3"/>
    </row>
    <row r="141" spans="2:84" ht="15" customHeight="1">
      <c r="B141" s="50"/>
      <c r="C141" s="856"/>
      <c r="D141" s="857"/>
      <c r="E141" s="857"/>
      <c r="F141" s="857"/>
      <c r="G141" s="857"/>
      <c r="H141" s="857"/>
      <c r="I141" s="857"/>
      <c r="J141" s="857"/>
      <c r="K141" s="857"/>
      <c r="L141" s="857"/>
      <c r="M141" s="857"/>
      <c r="N141" s="857"/>
      <c r="O141" s="857"/>
      <c r="P141" s="857"/>
      <c r="Q141" s="857"/>
      <c r="R141" s="857"/>
      <c r="S141" s="857"/>
      <c r="T141" s="857"/>
      <c r="U141" s="857"/>
      <c r="V141" s="857"/>
      <c r="W141" s="857"/>
      <c r="X141" s="857"/>
      <c r="Y141" s="857"/>
      <c r="Z141" s="857"/>
      <c r="AA141" s="857"/>
      <c r="AB141" s="857"/>
      <c r="AC141" s="857"/>
      <c r="AD141" s="857"/>
      <c r="AE141" s="857"/>
      <c r="AF141" s="857"/>
      <c r="AG141" s="857"/>
      <c r="AH141" s="858"/>
      <c r="AI141" s="876"/>
      <c r="AJ141" s="877"/>
      <c r="AK141" s="877"/>
      <c r="AL141" s="877"/>
      <c r="AM141" s="877"/>
      <c r="AN141" s="877"/>
      <c r="AO141" s="877"/>
      <c r="AP141" s="877"/>
      <c r="AQ141" s="877"/>
      <c r="AR141" s="877"/>
      <c r="AS141" s="877"/>
      <c r="AT141" s="877"/>
      <c r="AU141" s="877"/>
      <c r="AV141" s="877"/>
      <c r="AW141" s="877"/>
      <c r="AX141" s="877"/>
      <c r="AY141" s="877"/>
      <c r="AZ141" s="878"/>
      <c r="BA141" s="885"/>
      <c r="BB141" s="886"/>
      <c r="BC141" s="887"/>
      <c r="BD141" s="894"/>
      <c r="BE141" s="895"/>
      <c r="BF141" s="896"/>
      <c r="BG141" s="902"/>
      <c r="BH141" s="895"/>
      <c r="BI141" s="903"/>
      <c r="BJ141" s="895"/>
      <c r="BK141" s="895"/>
      <c r="BL141" s="896"/>
      <c r="BM141" s="902"/>
      <c r="BN141" s="895"/>
      <c r="BO141" s="895"/>
      <c r="BP141" s="894"/>
      <c r="BQ141" s="895"/>
      <c r="BR141" s="896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3"/>
    </row>
    <row r="142" spans="2:84" ht="22.5" customHeight="1">
      <c r="B142" s="50"/>
      <c r="C142" s="856" t="s">
        <v>22</v>
      </c>
      <c r="D142" s="857"/>
      <c r="E142" s="857"/>
      <c r="F142" s="857"/>
      <c r="G142" s="857"/>
      <c r="H142" s="857"/>
      <c r="I142" s="857"/>
      <c r="J142" s="857"/>
      <c r="K142" s="857"/>
      <c r="L142" s="857"/>
      <c r="M142" s="857"/>
      <c r="N142" s="857"/>
      <c r="O142" s="857"/>
      <c r="P142" s="857"/>
      <c r="Q142" s="857"/>
      <c r="R142" s="857"/>
      <c r="S142" s="857"/>
      <c r="T142" s="857"/>
      <c r="U142" s="857"/>
      <c r="V142" s="857"/>
      <c r="W142" s="857"/>
      <c r="X142" s="857"/>
      <c r="Y142" s="857"/>
      <c r="Z142" s="857"/>
      <c r="AA142" s="857"/>
      <c r="AB142" s="857"/>
      <c r="AC142" s="857"/>
      <c r="AD142" s="857"/>
      <c r="AE142" s="857"/>
      <c r="AF142" s="857"/>
      <c r="AG142" s="857"/>
      <c r="AH142" s="858"/>
      <c r="AI142" s="876"/>
      <c r="AJ142" s="877"/>
      <c r="AK142" s="877"/>
      <c r="AL142" s="877"/>
      <c r="AM142" s="877"/>
      <c r="AN142" s="877"/>
      <c r="AO142" s="877"/>
      <c r="AP142" s="877"/>
      <c r="AQ142" s="877"/>
      <c r="AR142" s="877"/>
      <c r="AS142" s="877"/>
      <c r="AT142" s="877"/>
      <c r="AU142" s="877"/>
      <c r="AV142" s="877"/>
      <c r="AW142" s="877"/>
      <c r="AX142" s="877"/>
      <c r="AY142" s="877"/>
      <c r="AZ142" s="878"/>
      <c r="BA142" s="885"/>
      <c r="BB142" s="886"/>
      <c r="BC142" s="887"/>
      <c r="BD142" s="894"/>
      <c r="BE142" s="895"/>
      <c r="BF142" s="896"/>
      <c r="BG142" s="902"/>
      <c r="BH142" s="895"/>
      <c r="BI142" s="903"/>
      <c r="BJ142" s="895"/>
      <c r="BK142" s="895"/>
      <c r="BL142" s="896"/>
      <c r="BM142" s="902"/>
      <c r="BN142" s="895"/>
      <c r="BO142" s="895"/>
      <c r="BP142" s="894"/>
      <c r="BQ142" s="895"/>
      <c r="BR142" s="896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3"/>
    </row>
    <row r="143" spans="2:84" ht="35.25" customHeight="1">
      <c r="B143" s="50"/>
      <c r="C143" s="856"/>
      <c r="D143" s="857"/>
      <c r="E143" s="857"/>
      <c r="F143" s="857"/>
      <c r="G143" s="857"/>
      <c r="H143" s="857"/>
      <c r="I143" s="857"/>
      <c r="J143" s="857"/>
      <c r="K143" s="857"/>
      <c r="L143" s="857"/>
      <c r="M143" s="857"/>
      <c r="N143" s="857"/>
      <c r="O143" s="857"/>
      <c r="P143" s="857"/>
      <c r="Q143" s="857"/>
      <c r="R143" s="857"/>
      <c r="S143" s="857"/>
      <c r="T143" s="857"/>
      <c r="U143" s="857"/>
      <c r="V143" s="857"/>
      <c r="W143" s="857"/>
      <c r="X143" s="857"/>
      <c r="Y143" s="857"/>
      <c r="Z143" s="857"/>
      <c r="AA143" s="857"/>
      <c r="AB143" s="857"/>
      <c r="AC143" s="857"/>
      <c r="AD143" s="857"/>
      <c r="AE143" s="857"/>
      <c r="AF143" s="857"/>
      <c r="AG143" s="857"/>
      <c r="AH143" s="858"/>
      <c r="AI143" s="879"/>
      <c r="AJ143" s="880"/>
      <c r="AK143" s="880"/>
      <c r="AL143" s="880"/>
      <c r="AM143" s="880"/>
      <c r="AN143" s="880"/>
      <c r="AO143" s="880"/>
      <c r="AP143" s="880"/>
      <c r="AQ143" s="880"/>
      <c r="AR143" s="880"/>
      <c r="AS143" s="880"/>
      <c r="AT143" s="880"/>
      <c r="AU143" s="880"/>
      <c r="AV143" s="880"/>
      <c r="AW143" s="880"/>
      <c r="AX143" s="880"/>
      <c r="AY143" s="880"/>
      <c r="AZ143" s="881"/>
      <c r="BA143" s="888"/>
      <c r="BB143" s="889"/>
      <c r="BC143" s="890"/>
      <c r="BD143" s="897"/>
      <c r="BE143" s="898"/>
      <c r="BF143" s="899"/>
      <c r="BG143" s="904"/>
      <c r="BH143" s="898"/>
      <c r="BI143" s="905"/>
      <c r="BJ143" s="898"/>
      <c r="BK143" s="898"/>
      <c r="BL143" s="899"/>
      <c r="BM143" s="904"/>
      <c r="BN143" s="898"/>
      <c r="BO143" s="898"/>
      <c r="BP143" s="897"/>
      <c r="BQ143" s="898"/>
      <c r="BR143" s="899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3"/>
    </row>
    <row r="144" spans="2:84" ht="15.75" customHeight="1">
      <c r="B144" s="50"/>
      <c r="C144" s="859" t="s">
        <v>194</v>
      </c>
      <c r="D144" s="860"/>
      <c r="E144" s="860"/>
      <c r="F144" s="860"/>
      <c r="G144" s="860"/>
      <c r="H144" s="860"/>
      <c r="I144" s="860"/>
      <c r="J144" s="860"/>
      <c r="K144" s="860"/>
      <c r="L144" s="860"/>
      <c r="M144" s="860"/>
      <c r="N144" s="860"/>
      <c r="O144" s="860"/>
      <c r="P144" s="860"/>
      <c r="Q144" s="860"/>
      <c r="R144" s="860"/>
      <c r="S144" s="860"/>
      <c r="T144" s="860"/>
      <c r="U144" s="860"/>
      <c r="V144" s="860"/>
      <c r="W144" s="860"/>
      <c r="X144" s="860"/>
      <c r="Y144" s="860"/>
      <c r="Z144" s="860"/>
      <c r="AA144" s="860"/>
      <c r="AB144" s="860"/>
      <c r="AC144" s="860"/>
      <c r="AD144" s="860"/>
      <c r="AE144" s="860"/>
      <c r="AF144" s="860"/>
      <c r="AG144" s="860"/>
      <c r="AH144" s="861"/>
      <c r="AI144" s="862" t="s">
        <v>195</v>
      </c>
      <c r="AJ144" s="863"/>
      <c r="AK144" s="863"/>
      <c r="AL144" s="863"/>
      <c r="AM144" s="863"/>
      <c r="AN144" s="863"/>
      <c r="AO144" s="863"/>
      <c r="AP144" s="863"/>
      <c r="AQ144" s="863"/>
      <c r="AR144" s="863"/>
      <c r="AS144" s="863"/>
      <c r="AT144" s="863"/>
      <c r="AU144" s="863"/>
      <c r="AV144" s="863"/>
      <c r="AW144" s="863"/>
      <c r="AX144" s="863"/>
      <c r="AY144" s="863"/>
      <c r="AZ144" s="864"/>
      <c r="BA144" s="865" t="s">
        <v>196</v>
      </c>
      <c r="BB144" s="866"/>
      <c r="BC144" s="866"/>
      <c r="BD144" s="867">
        <v>2</v>
      </c>
      <c r="BE144" s="867"/>
      <c r="BF144" s="868"/>
      <c r="BG144" s="865" t="s">
        <v>196</v>
      </c>
      <c r="BH144" s="866"/>
      <c r="BI144" s="866"/>
      <c r="BJ144" s="914">
        <v>2</v>
      </c>
      <c r="BK144" s="867"/>
      <c r="BL144" s="868"/>
      <c r="BM144" s="865" t="s">
        <v>196</v>
      </c>
      <c r="BN144" s="866"/>
      <c r="BO144" s="915"/>
      <c r="BP144" s="866" t="s">
        <v>196</v>
      </c>
      <c r="BQ144" s="866"/>
      <c r="BR144" s="916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3"/>
    </row>
    <row r="145" spans="2:85" ht="15.75" customHeight="1">
      <c r="B145" s="50"/>
      <c r="C145" s="859" t="s">
        <v>197</v>
      </c>
      <c r="D145" s="860"/>
      <c r="E145" s="860"/>
      <c r="F145" s="860"/>
      <c r="G145" s="860"/>
      <c r="H145" s="860"/>
      <c r="I145" s="860"/>
      <c r="J145" s="860"/>
      <c r="K145" s="860"/>
      <c r="L145" s="860"/>
      <c r="M145" s="860"/>
      <c r="N145" s="860"/>
      <c r="O145" s="860"/>
      <c r="P145" s="860"/>
      <c r="Q145" s="860"/>
      <c r="R145" s="860"/>
      <c r="S145" s="860"/>
      <c r="T145" s="860"/>
      <c r="U145" s="860"/>
      <c r="V145" s="860"/>
      <c r="W145" s="860"/>
      <c r="X145" s="860"/>
      <c r="Y145" s="860"/>
      <c r="Z145" s="860"/>
      <c r="AA145" s="860"/>
      <c r="AB145" s="860"/>
      <c r="AC145" s="860"/>
      <c r="AD145" s="860"/>
      <c r="AE145" s="860"/>
      <c r="AF145" s="860"/>
      <c r="AG145" s="860"/>
      <c r="AH145" s="861"/>
      <c r="AI145" s="862" t="s">
        <v>198</v>
      </c>
      <c r="AJ145" s="863"/>
      <c r="AK145" s="863"/>
      <c r="AL145" s="863"/>
      <c r="AM145" s="863"/>
      <c r="AN145" s="863"/>
      <c r="AO145" s="863"/>
      <c r="AP145" s="863"/>
      <c r="AQ145" s="863"/>
      <c r="AR145" s="863"/>
      <c r="AS145" s="863"/>
      <c r="AT145" s="863"/>
      <c r="AU145" s="863"/>
      <c r="AV145" s="863"/>
      <c r="AW145" s="863"/>
      <c r="AX145" s="863"/>
      <c r="AY145" s="863"/>
      <c r="AZ145" s="864"/>
      <c r="BA145" s="865" t="s">
        <v>196</v>
      </c>
      <c r="BB145" s="866"/>
      <c r="BC145" s="866"/>
      <c r="BD145" s="866" t="s">
        <v>196</v>
      </c>
      <c r="BE145" s="866"/>
      <c r="BF145" s="916"/>
      <c r="BG145" s="909">
        <v>3</v>
      </c>
      <c r="BH145" s="867"/>
      <c r="BI145" s="867"/>
      <c r="BJ145" s="917" t="s">
        <v>196</v>
      </c>
      <c r="BK145" s="917"/>
      <c r="BL145" s="918"/>
      <c r="BM145" s="909">
        <v>3</v>
      </c>
      <c r="BN145" s="867"/>
      <c r="BO145" s="910"/>
      <c r="BP145" s="867" t="s">
        <v>199</v>
      </c>
      <c r="BQ145" s="867"/>
      <c r="BR145" s="868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3"/>
    </row>
    <row r="146" spans="2:85" ht="15.75" customHeight="1">
      <c r="B146" s="50"/>
      <c r="C146" s="859" t="s">
        <v>200</v>
      </c>
      <c r="D146" s="860"/>
      <c r="E146" s="860"/>
      <c r="F146" s="860"/>
      <c r="G146" s="860"/>
      <c r="H146" s="860"/>
      <c r="I146" s="860"/>
      <c r="J146" s="860"/>
      <c r="K146" s="860"/>
      <c r="L146" s="860"/>
      <c r="M146" s="860"/>
      <c r="N146" s="860"/>
      <c r="O146" s="860"/>
      <c r="P146" s="860"/>
      <c r="Q146" s="860"/>
      <c r="R146" s="860"/>
      <c r="S146" s="860"/>
      <c r="T146" s="860"/>
      <c r="U146" s="860"/>
      <c r="V146" s="860"/>
      <c r="W146" s="860"/>
      <c r="X146" s="860"/>
      <c r="Y146" s="860"/>
      <c r="Z146" s="860"/>
      <c r="AA146" s="860"/>
      <c r="AB146" s="860"/>
      <c r="AC146" s="860"/>
      <c r="AD146" s="860"/>
      <c r="AE146" s="860"/>
      <c r="AF146" s="860"/>
      <c r="AG146" s="860"/>
      <c r="AH146" s="861"/>
      <c r="AI146" s="862" t="s">
        <v>201</v>
      </c>
      <c r="AJ146" s="863"/>
      <c r="AK146" s="863"/>
      <c r="AL146" s="863"/>
      <c r="AM146" s="863"/>
      <c r="AN146" s="863"/>
      <c r="AO146" s="863"/>
      <c r="AP146" s="863"/>
      <c r="AQ146" s="863"/>
      <c r="AR146" s="863"/>
      <c r="AS146" s="863"/>
      <c r="AT146" s="863"/>
      <c r="AU146" s="863"/>
      <c r="AV146" s="863"/>
      <c r="AW146" s="863"/>
      <c r="AX146" s="863"/>
      <c r="AY146" s="863"/>
      <c r="AZ146" s="864"/>
      <c r="BA146" s="909">
        <f>COUNTIF(AC66:AC73,"Э")+COUNTIF(AC75:AC76,"Э")+COUNTIF(AC79:AC91,"Э")+COUNTIF(AC94:AC99,"Э")+COUNTIF(AC103:AC117,"Э")+COUNTIF(AC121:AC125,"Э")</f>
        <v>0</v>
      </c>
      <c r="BB146" s="867"/>
      <c r="BC146" s="867"/>
      <c r="BD146" s="867">
        <f>COUNTIF(AD66:AD73,"Э")+COUNTIF(AD75:AD76,"Э")+COUNTIF(AD79:AD91,"Э")+COUNTIF(AD94:AD99,"Э")+COUNTIF(AD103:AD117,"Э")+COUNTIF(AD121:AD125,"Э")</f>
        <v>3</v>
      </c>
      <c r="BE146" s="867"/>
      <c r="BF146" s="868"/>
      <c r="BG146" s="911">
        <f>COUNTIF(AE66:AE73,"Э")+COUNTIF(AE75:AE76,"Э")+COUNTIF(AE79:AE91,"Э")+COUNTIF(AE94:AE99,"Э")+COUNTIF(AE103:AE117,"Э")+COUNTIF(AE121:AE125,"Э")</f>
        <v>2</v>
      </c>
      <c r="BH146" s="867"/>
      <c r="BI146" s="867"/>
      <c r="BJ146" s="912">
        <f>COUNTIF(AF66:AF73,"Э")+COUNTIF(AF75:AF76,"Э")+COUNTIF(AF79:AF91,"Э")+COUNTIF(AF94:AF99,"Э")+COUNTIF(AF103:AF117,"Э")+COUNTIF(AF121:AF125,"Э")</f>
        <v>2</v>
      </c>
      <c r="BK146" s="867"/>
      <c r="BL146" s="868"/>
      <c r="BM146" s="909">
        <f>COUNTIF(AG66:AG73,"Э")+COUNTIF(AG75:AG76,"Э")+COUNTIF(AG79:AG91,"Э")+COUNTIF(AG94:AG99,"Э")+COUNTIF(AG103:AG117,"Э")+COUNTIF(AG121:AG125,"Э")</f>
        <v>1</v>
      </c>
      <c r="BN146" s="867"/>
      <c r="BO146" s="910"/>
      <c r="BP146" s="913">
        <f>COUNTIF(AH66:AH73,"Э")+COUNTIF(AH75:AH76,"Э")+COUNTIF(AH79:AH91,"Э")+COUNTIF(AH94:AH99,"Э")+COUNTIF(AH103:AH117,"Э")+COUNTIF(AH121:AH125,"Э")</f>
        <v>3</v>
      </c>
      <c r="BQ146" s="867"/>
      <c r="BR146" s="868"/>
      <c r="BS146" s="1"/>
      <c r="BT146" s="247"/>
      <c r="BU146" s="247"/>
      <c r="BV146" s="247"/>
      <c r="BW146" s="248"/>
      <c r="BX146" s="1"/>
      <c r="BY146" s="1"/>
      <c r="BZ146" s="1"/>
      <c r="CA146" s="1"/>
      <c r="CB146" s="1"/>
      <c r="CC146" s="1"/>
      <c r="CD146" s="1"/>
      <c r="CE146" s="1"/>
      <c r="CF146" s="3"/>
    </row>
    <row r="147" spans="2:85" ht="15.75" customHeight="1">
      <c r="B147" s="50"/>
      <c r="C147" s="859"/>
      <c r="D147" s="860"/>
      <c r="E147" s="860"/>
      <c r="F147" s="860"/>
      <c r="G147" s="860"/>
      <c r="H147" s="860"/>
      <c r="I147" s="860"/>
      <c r="J147" s="860"/>
      <c r="K147" s="860"/>
      <c r="L147" s="860"/>
      <c r="M147" s="860"/>
      <c r="N147" s="860"/>
      <c r="O147" s="860"/>
      <c r="P147" s="860"/>
      <c r="Q147" s="860"/>
      <c r="R147" s="860"/>
      <c r="S147" s="860"/>
      <c r="T147" s="860"/>
      <c r="U147" s="860"/>
      <c r="V147" s="860"/>
      <c r="W147" s="860"/>
      <c r="X147" s="860"/>
      <c r="Y147" s="860"/>
      <c r="Z147" s="860"/>
      <c r="AA147" s="860"/>
      <c r="AB147" s="860"/>
      <c r="AC147" s="860"/>
      <c r="AD147" s="860"/>
      <c r="AE147" s="860"/>
      <c r="AF147" s="860"/>
      <c r="AG147" s="860"/>
      <c r="AH147" s="861"/>
      <c r="AI147" s="862" t="s">
        <v>202</v>
      </c>
      <c r="AJ147" s="863"/>
      <c r="AK147" s="863"/>
      <c r="AL147" s="863"/>
      <c r="AM147" s="863"/>
      <c r="AN147" s="863"/>
      <c r="AO147" s="863"/>
      <c r="AP147" s="863"/>
      <c r="AQ147" s="863"/>
      <c r="AR147" s="863"/>
      <c r="AS147" s="863"/>
      <c r="AT147" s="863"/>
      <c r="AU147" s="863"/>
      <c r="AV147" s="863"/>
      <c r="AW147" s="863"/>
      <c r="AX147" s="863"/>
      <c r="AY147" s="863"/>
      <c r="AZ147" s="864"/>
      <c r="BA147" s="909">
        <f>COUNTIF(AC66:AC73,"ДЗ")+COUNTIF(AC75:AC76,"ДЗ")+COUNTIF(AC79:AC91,"ДЗ")+COUNTIF(AC94:AC99,"ДЗ")+COUNTIF(AC103:AC117,"ДЗ")+COUNTIF(AC121:AC125,"ДЗ")</f>
        <v>4</v>
      </c>
      <c r="BB147" s="867"/>
      <c r="BC147" s="867"/>
      <c r="BD147" s="867">
        <f>COUNTIF(AD66:AD73,"ДЗ")+COUNTIF(AD75:AD76,"ДЗ")+COUNTIF(AD79:AD91,"ДЗ")+COUNTIF(AD94:AD99,"ДЗ")+COUNTIF(AD103:AD117,"ДЗ")+COUNTIF(AD121:AD125,"ДЗ")</f>
        <v>6</v>
      </c>
      <c r="BE147" s="867"/>
      <c r="BF147" s="868"/>
      <c r="BG147" s="909">
        <f>COUNTIF(AE66:AE73,"ДЗ")+COUNTIF(AE75:AE76,"ДЗ")+COUNTIF(AE79:AE91,"ДЗ")+COUNTIF(AE94:AE99,"ДЗ")+COUNTIF(AE103:AE117,"ДЗ")+COUNTIF(AE121:AE125,"ДЗ")</f>
        <v>3</v>
      </c>
      <c r="BH147" s="867"/>
      <c r="BI147" s="867"/>
      <c r="BJ147" s="914">
        <f>COUNTIF(AF66:AF73,"ДЗ")+COUNTIF(AF75:AF76,"ДЗ")+COUNTIF(AF79:AF91,"ДЗ")+COUNTIF(AF94:AF99,"ДЗ")+COUNTIF(AF103:AF117,"ДЗ")+COUNTIF(AF121:AF125,"ДЗ")</f>
        <v>4</v>
      </c>
      <c r="BK147" s="867"/>
      <c r="BL147" s="868"/>
      <c r="BM147" s="909">
        <f>COUNTIF(AG66:AG73,"ДЗ")+COUNTIF(AG75:AG76,"ДЗ")+COUNTIF(AG79:AG91,"ДЗ")+COUNTIF(AG94:AG99,"ДЗ")+COUNTIF(AG103:AG117,"ДЗ")+COUNTIF(AG121:AG125,"ДЗ")</f>
        <v>2</v>
      </c>
      <c r="BN147" s="867"/>
      <c r="BO147" s="910"/>
      <c r="BP147" s="867">
        <f>COUNTIF(AH66:AH73,"ДЗ")+COUNTIF(AH75:AH76,"ДЗ")+COUNTIF(AH79:AH91,"ДЗ")+COUNTIF(AH94:AH99,"ДЗ")+COUNTIF(AH103:AH117,"ДЗ")+COUNTIF(AH121:AH125,"ДЗ")</f>
        <v>5</v>
      </c>
      <c r="BQ147" s="867"/>
      <c r="BR147" s="868"/>
      <c r="BS147" s="1"/>
      <c r="BT147" s="335"/>
      <c r="BU147" s="335"/>
      <c r="BV147" s="335"/>
      <c r="BW147" s="335"/>
      <c r="BX147" s="1"/>
      <c r="BY147" s="1"/>
      <c r="BZ147" s="1"/>
      <c r="CA147" s="1"/>
      <c r="CB147" s="1"/>
      <c r="CC147" s="1"/>
      <c r="CD147" s="1"/>
      <c r="CE147" s="1"/>
      <c r="CF147" s="3"/>
    </row>
    <row r="148" spans="2:85" ht="15.75" customHeight="1" thickBot="1">
      <c r="B148" s="50"/>
      <c r="C148" s="922"/>
      <c r="D148" s="923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3"/>
      <c r="X148" s="923"/>
      <c r="Y148" s="923"/>
      <c r="Z148" s="923"/>
      <c r="AA148" s="923"/>
      <c r="AB148" s="923"/>
      <c r="AC148" s="923"/>
      <c r="AD148" s="923"/>
      <c r="AE148" s="923"/>
      <c r="AF148" s="923"/>
      <c r="AG148" s="923"/>
      <c r="AH148" s="924"/>
      <c r="AI148" s="925" t="s">
        <v>203</v>
      </c>
      <c r="AJ148" s="926"/>
      <c r="AK148" s="926"/>
      <c r="AL148" s="926"/>
      <c r="AM148" s="926"/>
      <c r="AN148" s="926"/>
      <c r="AO148" s="926"/>
      <c r="AP148" s="926"/>
      <c r="AQ148" s="926"/>
      <c r="AR148" s="926"/>
      <c r="AS148" s="926"/>
      <c r="AT148" s="926"/>
      <c r="AU148" s="926"/>
      <c r="AV148" s="926"/>
      <c r="AW148" s="926"/>
      <c r="AX148" s="926"/>
      <c r="AY148" s="926"/>
      <c r="AZ148" s="927"/>
      <c r="BA148" s="928">
        <f>COUNTIF(AC66:AC73,"З")+COUNTIF(AC75:AC76,"З")+COUNTIF(AC79:AC91,"З")+COUNTIF(AC94:AC99,"З")+COUNTIF(AC103:AC117,"З")+COUNTIF(AC121:AC125,"З")</f>
        <v>0</v>
      </c>
      <c r="BB148" s="929"/>
      <c r="BC148" s="929"/>
      <c r="BD148" s="929">
        <f>COUNTIF(AD66:AD73,"З")+COUNTIF(AD75:AD76,"З")+COUNTIF(AD79:AD91,"З")+COUNTIF(AD94:AD99,"З")+COUNTIF(AD103:AD117,"З")+COUNTIF(AD121:AD125,"З")</f>
        <v>0</v>
      </c>
      <c r="BE148" s="929"/>
      <c r="BF148" s="930"/>
      <c r="BG148" s="928">
        <f>COUNTIF(AE66:AE73,"З")+COUNTIF(AE75:AE76,"З")+COUNTIF(AE79:AE91,"З")+COUNTIF(AE94:AE99,"З")+COUNTIF(AE103:AE117,"З")+COUNTIF(AE121:AE125,"З")</f>
        <v>0</v>
      </c>
      <c r="BH148" s="929"/>
      <c r="BI148" s="929"/>
      <c r="BJ148" s="931">
        <f>COUNTIF(AF66:AF73,"З")+COUNTIF(AF75:AF76,"З")+COUNTIF(AF79:AF91,"З")+COUNTIF(AF94:AF99,"З")+COUNTIF(AF103:AF117,"З")+COUNTIF(AF121:AF125,"З")</f>
        <v>2</v>
      </c>
      <c r="BK148" s="929"/>
      <c r="BL148" s="930"/>
      <c r="BM148" s="932">
        <f>COUNTIF(AG66:AG73,"З")+COUNTIF(AG75:AG76,"З")+COUNTIF(AG79:AG91,"З")+COUNTIF(AG94:AG99,"З")+COUNTIF(AG103:AG117,"З")+COUNTIF(AG121:AG125,"З")</f>
        <v>1</v>
      </c>
      <c r="BN148" s="929"/>
      <c r="BO148" s="929"/>
      <c r="BP148" s="929">
        <f>COUNTIF(AH66:AH73,"З")+COUNTIF(AH75:AH76,"З")+COUNTIF(AH79:AH91,"З")+COUNTIF(AH94:AH99,"З")+COUNTIF(AH103:AH117,"З")+COUNTIF(AH121:AH125,"З")</f>
        <v>1</v>
      </c>
      <c r="BQ148" s="929"/>
      <c r="BR148" s="930"/>
      <c r="BS148" s="1"/>
      <c r="BT148" s="335"/>
      <c r="BU148" s="335"/>
      <c r="BV148" s="335"/>
      <c r="BW148" s="335"/>
      <c r="BX148" s="1"/>
      <c r="BY148" s="1"/>
      <c r="BZ148" s="1"/>
      <c r="CA148" s="1"/>
      <c r="CB148" s="1"/>
      <c r="CC148" s="1"/>
      <c r="CD148" s="1"/>
      <c r="CE148" s="1"/>
      <c r="CF148" s="3"/>
    </row>
    <row r="149" spans="2:85" s="1" customFormat="1" ht="27" customHeight="1">
      <c r="AQ149" s="7"/>
      <c r="AR149" s="7"/>
      <c r="AS149" s="7"/>
      <c r="BX149" s="4"/>
      <c r="BY149" s="4"/>
      <c r="BZ149" s="4"/>
    </row>
    <row r="150" spans="2:85" ht="23.25">
      <c r="B150" s="249" t="s">
        <v>204</v>
      </c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919">
        <f>((AU129+AO131+AO133+40)/(AO129+AO131+AO133+40))*100</f>
        <v>60.345666991236612</v>
      </c>
      <c r="AF150" s="920"/>
      <c r="AG150" s="920"/>
      <c r="AH150" s="920"/>
      <c r="AI150" s="250" t="s">
        <v>205</v>
      </c>
      <c r="AJ150" s="251"/>
      <c r="AK150" s="252"/>
      <c r="AL150" s="921"/>
      <c r="AM150" s="921"/>
      <c r="AN150" s="921"/>
      <c r="AQ150" s="253"/>
      <c r="AR150" s="254"/>
      <c r="AS150" s="253"/>
      <c r="AT150" s="253"/>
      <c r="AU150" s="249"/>
      <c r="AV150" s="249"/>
      <c r="AW150" s="249"/>
      <c r="AX150" s="249"/>
      <c r="AY150" s="249"/>
      <c r="AZ150" s="249"/>
      <c r="BA150" s="249"/>
      <c r="BB150" s="249"/>
      <c r="BC150" s="249"/>
      <c r="BD150" s="249"/>
      <c r="BE150" s="249"/>
      <c r="BF150" s="249"/>
      <c r="BG150" s="249"/>
      <c r="BH150" s="249"/>
      <c r="BI150" s="249"/>
      <c r="BJ150" s="249"/>
      <c r="BK150" s="249"/>
      <c r="BL150" s="249"/>
      <c r="BM150" s="249"/>
      <c r="BN150" s="249"/>
      <c r="BO150" s="249"/>
      <c r="BP150" s="249"/>
      <c r="BQ150" s="249"/>
      <c r="BR150" s="249"/>
      <c r="BS150" s="249"/>
      <c r="BT150" s="249"/>
      <c r="BU150" s="249"/>
      <c r="BV150" s="249"/>
      <c r="BX150" s="1"/>
      <c r="BY150" s="1"/>
      <c r="BZ150" s="1"/>
      <c r="CA150" s="1"/>
      <c r="CB150" s="1"/>
      <c r="CC150" s="1"/>
      <c r="CD150" s="1"/>
      <c r="CE150" s="1"/>
      <c r="CG150" s="1"/>
    </row>
  </sheetData>
  <protectedRanges>
    <protectedRange sqref="C140:AH146" name="Диапазон44"/>
    <protectedRange sqref="AC103:AD115 AC116:AE116 AD75:AD77 AG76:AG77 AF81 AE86 AC83:AC85 AG68:AG69 AF85 AG125 AC47:AD59 AE68:AE69 AG121:AH121 AG123:AH123 AC67:AC73 AC94:AD95 AC96:AC98 AC89:AC91 AC99:AD99" name="Диапазон17"/>
    <protectedRange sqref="AG33" name="Диапазон11"/>
    <protectedRange sqref="AK29" name="Диапазон10"/>
    <protectedRange sqref="AK27" name="Диапазон9"/>
    <protectedRange sqref="AK25:BF25" name="Диапазон8"/>
    <protectedRange sqref="AE23:AE24" name="Диапазон7"/>
    <protectedRange sqref="E5:O8 C5:C8" name="Диапазон1" securityDescriptor="O:WDG:WDD:(A;;CC;;;WD)"/>
    <protectedRange sqref="C10 E10:O10" name="Диапазон2" securityDescriptor="O:WDG:WDD:(A;;CC;;;WD)"/>
    <protectedRange sqref="Q19" name="Диапазон3"/>
    <protectedRange sqref="AE21" name="Диапазон4"/>
    <protectedRange sqref="AK21" name="Диапазон5"/>
    <protectedRange sqref="AL96:AN98 AL66:AN73" name="Диапазон23"/>
    <protectedRange sqref="AL75:AN77" name="Диапазон24"/>
    <protectedRange sqref="AL79:AN91" name="Диапазон25"/>
    <protectedRange sqref="AC66:AE66 AD85:AE85 AD67:AH67 AC74:AH74 AC78:AH80 AC75:AC77 AE75:AH75 AE76:AF77 AH76:AH77 AC81:AE81 AG81:AH81 AH85:AH88 AG87:AG88 AD83:AH84 AG85 AE87 AF68:AF69 AD68:AD69 AG66:AH66 AH68:AH69 AG124 AC82:AH82 AH124:AH125 AE103 AF88 AF86 AE105:AE115 AC86:AD88 AG117 AD70:AH73 AE94:AF95 AD96:AH98 AD89:AH91 AE99:AF99" name="Диапазон26"/>
    <protectedRange sqref="AR75:AT75 AR76:AW77 AT57:AV59 AT47:AV55 AR122:AT125 AR104:AT117 AR95:AT95 AR79:AT91 AU89:AW91 BD98:BF98 AR96:AW98 AR66:AW73 AR99:AT99 BA96:BR97" name="Диапазон27"/>
    <protectedRange sqref="AU75:AW75" name="Диапазон28"/>
    <protectedRange sqref="AU79:AW88" name="Диапазон29"/>
    <protectedRange sqref="AW57:AY59" name="Диапазон30"/>
    <protectedRange sqref="AW54:AY55" name="Диапазон31"/>
    <protectedRange sqref="AW49:AY53" name="Диапазон32"/>
    <protectedRange sqref="AW48:AY48" name="Диапазон33"/>
    <protectedRange sqref="AW47:AY47" name="Диапазон34"/>
    <protectedRange sqref="AC101 AG94:AH95 AG99:AH99" name="Диапазон35"/>
    <protectedRange sqref="AL95:AN95 AL99:AN99" name="Диапазон36"/>
    <protectedRange sqref="AU95:AW95 AU99:AW99" name="Диапазон37"/>
    <protectedRange sqref="AC117:AF117 AC128:AH128 AF103 AC118:AH119 AG103:AH116 AF105:AF116 AC100:AH100 AH117 AC126:AH126" name="Диапазон38"/>
    <protectedRange sqref="AL103:AN117" name="Диапазон39"/>
    <protectedRange sqref="AU104:AZ117 AX103:AZ103" name="Диапазон40"/>
    <protectedRange sqref="AC122:AF125" name="Диапазон41"/>
    <protectedRange sqref="AL122:AN125" name="Диапазон42"/>
    <protectedRange sqref="AU122:AW125" name="Диапазон43"/>
    <protectedRange sqref="AE88" name="Диапазон17_7"/>
  </protectedRanges>
  <mergeCells count="1281">
    <mergeCell ref="AE150:AH150"/>
    <mergeCell ref="AL150:AN150"/>
    <mergeCell ref="C148:AH148"/>
    <mergeCell ref="AI148:AZ148"/>
    <mergeCell ref="BA148:BC148"/>
    <mergeCell ref="BD148:BF148"/>
    <mergeCell ref="BG148:BI148"/>
    <mergeCell ref="BJ148:BL148"/>
    <mergeCell ref="BM147:BO147"/>
    <mergeCell ref="BP147:BR147"/>
    <mergeCell ref="BT147:BT148"/>
    <mergeCell ref="BU147:BU148"/>
    <mergeCell ref="BV147:BV148"/>
    <mergeCell ref="BW147:BW148"/>
    <mergeCell ref="BM148:BO148"/>
    <mergeCell ref="BP148:BR148"/>
    <mergeCell ref="C147:AH147"/>
    <mergeCell ref="AI147:AZ147"/>
    <mergeCell ref="BA147:BC147"/>
    <mergeCell ref="BD147:BF147"/>
    <mergeCell ref="BG147:BI147"/>
    <mergeCell ref="BJ147:BL147"/>
    <mergeCell ref="BM145:BO145"/>
    <mergeCell ref="BP145:BR145"/>
    <mergeCell ref="C146:AH146"/>
    <mergeCell ref="AI146:AZ146"/>
    <mergeCell ref="BA146:BC146"/>
    <mergeCell ref="BD146:BF146"/>
    <mergeCell ref="BG146:BI146"/>
    <mergeCell ref="BJ146:BL146"/>
    <mergeCell ref="BM146:BO146"/>
    <mergeCell ref="BP146:BR146"/>
    <mergeCell ref="BG144:BI144"/>
    <mergeCell ref="BJ144:BL144"/>
    <mergeCell ref="BM144:BO144"/>
    <mergeCell ref="BP144:BR144"/>
    <mergeCell ref="C145:AH145"/>
    <mergeCell ref="AI145:AZ145"/>
    <mergeCell ref="BA145:BC145"/>
    <mergeCell ref="BD145:BF145"/>
    <mergeCell ref="BG145:BI145"/>
    <mergeCell ref="BJ145:BL145"/>
    <mergeCell ref="C142:AH142"/>
    <mergeCell ref="C143:AH143"/>
    <mergeCell ref="C144:AH144"/>
    <mergeCell ref="AI144:AZ144"/>
    <mergeCell ref="BA144:BC144"/>
    <mergeCell ref="BD144:BF144"/>
    <mergeCell ref="BM139:BO139"/>
    <mergeCell ref="BP139:BR139"/>
    <mergeCell ref="C140:AH141"/>
    <mergeCell ref="AI140:AZ143"/>
    <mergeCell ref="BA140:BC143"/>
    <mergeCell ref="BD140:BF143"/>
    <mergeCell ref="BG140:BI143"/>
    <mergeCell ref="BJ140:BL143"/>
    <mergeCell ref="BM140:BO143"/>
    <mergeCell ref="BP140:BR143"/>
    <mergeCell ref="AU139:AW139"/>
    <mergeCell ref="AX139:AZ139"/>
    <mergeCell ref="BA139:BC139"/>
    <mergeCell ref="BD139:BF139"/>
    <mergeCell ref="BG139:BI139"/>
    <mergeCell ref="BJ139:BL139"/>
    <mergeCell ref="BG138:BI138"/>
    <mergeCell ref="BJ138:BL138"/>
    <mergeCell ref="BM138:BO138"/>
    <mergeCell ref="BP138:BR138"/>
    <mergeCell ref="C139:AB139"/>
    <mergeCell ref="AC139:AD139"/>
    <mergeCell ref="AI139:AK139"/>
    <mergeCell ref="AL139:AN139"/>
    <mergeCell ref="AO139:AQ139"/>
    <mergeCell ref="AR139:AT139"/>
    <mergeCell ref="BP137:BR137"/>
    <mergeCell ref="D138:AB138"/>
    <mergeCell ref="AI138:AK138"/>
    <mergeCell ref="AL138:AN138"/>
    <mergeCell ref="AO138:AQ138"/>
    <mergeCell ref="AR138:AT138"/>
    <mergeCell ref="AU138:AW138"/>
    <mergeCell ref="AX138:AZ138"/>
    <mergeCell ref="BA138:BC138"/>
    <mergeCell ref="BD138:BF138"/>
    <mergeCell ref="AX137:AZ137"/>
    <mergeCell ref="BA137:BC137"/>
    <mergeCell ref="BD137:BF137"/>
    <mergeCell ref="BG137:BI137"/>
    <mergeCell ref="BJ137:BL137"/>
    <mergeCell ref="BM137:BO137"/>
    <mergeCell ref="BJ136:BL136"/>
    <mergeCell ref="BM136:BO136"/>
    <mergeCell ref="BP136:BR136"/>
    <mergeCell ref="D137:AB137"/>
    <mergeCell ref="AC137:AH137"/>
    <mergeCell ref="AI137:AK137"/>
    <mergeCell ref="AL137:AN137"/>
    <mergeCell ref="AO137:AQ137"/>
    <mergeCell ref="AR137:AT137"/>
    <mergeCell ref="AU137:AW137"/>
    <mergeCell ref="AR136:AT136"/>
    <mergeCell ref="AU136:AW136"/>
    <mergeCell ref="AX136:AZ136"/>
    <mergeCell ref="BA136:BC136"/>
    <mergeCell ref="BD136:BF136"/>
    <mergeCell ref="BG136:BI136"/>
    <mergeCell ref="BD135:BF135"/>
    <mergeCell ref="BG135:BI135"/>
    <mergeCell ref="BJ135:BL135"/>
    <mergeCell ref="BM135:BO135"/>
    <mergeCell ref="BP135:BR135"/>
    <mergeCell ref="D136:AB136"/>
    <mergeCell ref="AC136:AH136"/>
    <mergeCell ref="AI136:AK136"/>
    <mergeCell ref="AL136:AN136"/>
    <mergeCell ref="AO136:AQ136"/>
    <mergeCell ref="BM134:BO134"/>
    <mergeCell ref="BP134:BR134"/>
    <mergeCell ref="D135:AB135"/>
    <mergeCell ref="AI135:AK135"/>
    <mergeCell ref="AL135:AN135"/>
    <mergeCell ref="AO135:AQ135"/>
    <mergeCell ref="AR135:AT135"/>
    <mergeCell ref="AU135:AW135"/>
    <mergeCell ref="AX135:AZ135"/>
    <mergeCell ref="BA135:BC135"/>
    <mergeCell ref="AU134:AW134"/>
    <mergeCell ref="AX134:AZ134"/>
    <mergeCell ref="BA134:BC134"/>
    <mergeCell ref="BD134:BF134"/>
    <mergeCell ref="BG134:BI134"/>
    <mergeCell ref="BJ134:BL134"/>
    <mergeCell ref="BD133:BF133"/>
    <mergeCell ref="BG133:BI133"/>
    <mergeCell ref="BJ133:BL133"/>
    <mergeCell ref="BM133:BO133"/>
    <mergeCell ref="BP133:BR133"/>
    <mergeCell ref="D134:AB134"/>
    <mergeCell ref="AI134:AK134"/>
    <mergeCell ref="AL134:AN134"/>
    <mergeCell ref="AO134:AQ134"/>
    <mergeCell ref="AR134:AT134"/>
    <mergeCell ref="BM132:BO132"/>
    <mergeCell ref="BP132:BR132"/>
    <mergeCell ref="D133:AB133"/>
    <mergeCell ref="AI133:AK133"/>
    <mergeCell ref="AL133:AN133"/>
    <mergeCell ref="AO133:AQ133"/>
    <mergeCell ref="AR133:AT133"/>
    <mergeCell ref="AU133:AW133"/>
    <mergeCell ref="AX133:AZ133"/>
    <mergeCell ref="BA133:BC133"/>
    <mergeCell ref="BP131:BR131"/>
    <mergeCell ref="D132:AB132"/>
    <mergeCell ref="AL132:AN132"/>
    <mergeCell ref="AR132:AT132"/>
    <mergeCell ref="AU132:AW132"/>
    <mergeCell ref="AX132:AZ132"/>
    <mergeCell ref="BA132:BC132"/>
    <mergeCell ref="BD132:BF132"/>
    <mergeCell ref="BG132:BI132"/>
    <mergeCell ref="BJ132:BL132"/>
    <mergeCell ref="AX131:AZ131"/>
    <mergeCell ref="BA131:BC131"/>
    <mergeCell ref="BD131:BF131"/>
    <mergeCell ref="BG131:BI131"/>
    <mergeCell ref="BJ131:BL131"/>
    <mergeCell ref="BM131:BO131"/>
    <mergeCell ref="D131:AB131"/>
    <mergeCell ref="AI131:AK132"/>
    <mergeCell ref="AL131:AN131"/>
    <mergeCell ref="AO131:AQ132"/>
    <mergeCell ref="AR131:AT131"/>
    <mergeCell ref="AU131:AW131"/>
    <mergeCell ref="BD129:BF129"/>
    <mergeCell ref="BG129:BI129"/>
    <mergeCell ref="BJ129:BL129"/>
    <mergeCell ref="BM129:BO129"/>
    <mergeCell ref="BP129:BR129"/>
    <mergeCell ref="BA130:BF130"/>
    <mergeCell ref="BG130:BL130"/>
    <mergeCell ref="BM130:BR130"/>
    <mergeCell ref="BM128:BO128"/>
    <mergeCell ref="BP128:BR128"/>
    <mergeCell ref="C129:AB130"/>
    <mergeCell ref="AI129:AK130"/>
    <mergeCell ref="AL129:AN130"/>
    <mergeCell ref="AO129:AQ130"/>
    <mergeCell ref="AR129:AT130"/>
    <mergeCell ref="AU129:AW130"/>
    <mergeCell ref="AX129:AZ130"/>
    <mergeCell ref="BA129:BC129"/>
    <mergeCell ref="AU128:AW128"/>
    <mergeCell ref="AX128:AZ128"/>
    <mergeCell ref="BA128:BC128"/>
    <mergeCell ref="BD128:BF128"/>
    <mergeCell ref="BG128:BI128"/>
    <mergeCell ref="BJ128:BL128"/>
    <mergeCell ref="D128:AB128"/>
    <mergeCell ref="AC128:AH128"/>
    <mergeCell ref="AI128:AK128"/>
    <mergeCell ref="AL128:AN128"/>
    <mergeCell ref="AO128:AQ128"/>
    <mergeCell ref="AR128:AT128"/>
    <mergeCell ref="BD126:BF126"/>
    <mergeCell ref="BG126:BI126"/>
    <mergeCell ref="BJ126:BL126"/>
    <mergeCell ref="BM126:BO126"/>
    <mergeCell ref="BP126:BR126"/>
    <mergeCell ref="C127:BR127"/>
    <mergeCell ref="BP125:BR125"/>
    <mergeCell ref="D126:AB126"/>
    <mergeCell ref="AC126:AH126"/>
    <mergeCell ref="AI126:AK126"/>
    <mergeCell ref="AL126:AN126"/>
    <mergeCell ref="AO126:AQ126"/>
    <mergeCell ref="AR126:AT126"/>
    <mergeCell ref="AU126:AW126"/>
    <mergeCell ref="AX126:AZ126"/>
    <mergeCell ref="BA126:BC126"/>
    <mergeCell ref="AX125:AZ125"/>
    <mergeCell ref="BA125:BC125"/>
    <mergeCell ref="BD125:BF125"/>
    <mergeCell ref="BG125:BI125"/>
    <mergeCell ref="BJ125:BL125"/>
    <mergeCell ref="BM125:BO125"/>
    <mergeCell ref="BG124:BI124"/>
    <mergeCell ref="BJ124:BL124"/>
    <mergeCell ref="BM124:BO124"/>
    <mergeCell ref="BP124:BR124"/>
    <mergeCell ref="D125:AB125"/>
    <mergeCell ref="AI125:AK125"/>
    <mergeCell ref="AL125:AN125"/>
    <mergeCell ref="AO125:AQ125"/>
    <mergeCell ref="AR125:AT125"/>
    <mergeCell ref="AU125:AW125"/>
    <mergeCell ref="BP123:BR123"/>
    <mergeCell ref="D124:AB124"/>
    <mergeCell ref="AI124:AK124"/>
    <mergeCell ref="AL124:AN124"/>
    <mergeCell ref="AO124:AQ124"/>
    <mergeCell ref="AR124:AT124"/>
    <mergeCell ref="AU124:AW124"/>
    <mergeCell ref="AX124:AZ124"/>
    <mergeCell ref="BA124:BC124"/>
    <mergeCell ref="BD124:BF124"/>
    <mergeCell ref="AX123:AZ123"/>
    <mergeCell ref="BA123:BC123"/>
    <mergeCell ref="BD123:BF123"/>
    <mergeCell ref="BG123:BI123"/>
    <mergeCell ref="BJ123:BL123"/>
    <mergeCell ref="BM123:BO123"/>
    <mergeCell ref="BG122:BI122"/>
    <mergeCell ref="BJ122:BL122"/>
    <mergeCell ref="BM122:BO122"/>
    <mergeCell ref="BP122:BR122"/>
    <mergeCell ref="D123:AB123"/>
    <mergeCell ref="AI123:AK123"/>
    <mergeCell ref="AL123:AN123"/>
    <mergeCell ref="AO123:AQ123"/>
    <mergeCell ref="AR123:AT123"/>
    <mergeCell ref="AU123:AW123"/>
    <mergeCell ref="BP121:BR121"/>
    <mergeCell ref="D122:AB122"/>
    <mergeCell ref="AI122:AK122"/>
    <mergeCell ref="AL122:AN122"/>
    <mergeCell ref="AO122:AQ122"/>
    <mergeCell ref="AR122:AT122"/>
    <mergeCell ref="AU122:AW122"/>
    <mergeCell ref="AX122:AZ122"/>
    <mergeCell ref="BA122:BC122"/>
    <mergeCell ref="BD122:BF122"/>
    <mergeCell ref="AX121:AZ121"/>
    <mergeCell ref="BA121:BC121"/>
    <mergeCell ref="BD121:BF121"/>
    <mergeCell ref="BG121:BI121"/>
    <mergeCell ref="BJ121:BL121"/>
    <mergeCell ref="BM121:BO121"/>
    <mergeCell ref="D121:AB121"/>
    <mergeCell ref="AI121:AK121"/>
    <mergeCell ref="AL121:AN121"/>
    <mergeCell ref="AO121:AQ121"/>
    <mergeCell ref="AR121:AT121"/>
    <mergeCell ref="AU121:AW121"/>
    <mergeCell ref="BA120:BC120"/>
    <mergeCell ref="BD120:BF120"/>
    <mergeCell ref="BG120:BI120"/>
    <mergeCell ref="BJ120:BL120"/>
    <mergeCell ref="BM120:BO120"/>
    <mergeCell ref="BP120:BR120"/>
    <mergeCell ref="BJ119:BL119"/>
    <mergeCell ref="BM119:BO119"/>
    <mergeCell ref="BP119:BR119"/>
    <mergeCell ref="D120:AB120"/>
    <mergeCell ref="AI120:AK120"/>
    <mergeCell ref="AL120:AN120"/>
    <mergeCell ref="AO120:AQ120"/>
    <mergeCell ref="AR120:AT120"/>
    <mergeCell ref="AU120:AW120"/>
    <mergeCell ref="AX120:AZ120"/>
    <mergeCell ref="AR119:AT119"/>
    <mergeCell ref="AU119:AW119"/>
    <mergeCell ref="AX119:AZ119"/>
    <mergeCell ref="BA119:BC119"/>
    <mergeCell ref="BD119:BF119"/>
    <mergeCell ref="BG119:BI119"/>
    <mergeCell ref="BD118:BF118"/>
    <mergeCell ref="BG118:BI118"/>
    <mergeCell ref="BJ118:BL118"/>
    <mergeCell ref="BM118:BO118"/>
    <mergeCell ref="BP118:BR118"/>
    <mergeCell ref="D119:AB119"/>
    <mergeCell ref="AC119:AH119"/>
    <mergeCell ref="AI119:AK119"/>
    <mergeCell ref="AL119:AN119"/>
    <mergeCell ref="AO119:AQ119"/>
    <mergeCell ref="BP117:BR117"/>
    <mergeCell ref="D118:AB118"/>
    <mergeCell ref="AC118:AH118"/>
    <mergeCell ref="AI118:AK118"/>
    <mergeCell ref="AL118:AN118"/>
    <mergeCell ref="AO118:AQ118"/>
    <mergeCell ref="AR118:AT118"/>
    <mergeCell ref="AU118:AW118"/>
    <mergeCell ref="AX118:AZ118"/>
    <mergeCell ref="BA118:BC118"/>
    <mergeCell ref="AX117:AZ117"/>
    <mergeCell ref="BA117:BC117"/>
    <mergeCell ref="BD117:BF117"/>
    <mergeCell ref="BG117:BI117"/>
    <mergeCell ref="BJ117:BL117"/>
    <mergeCell ref="BM117:BO117"/>
    <mergeCell ref="BG116:BI116"/>
    <mergeCell ref="BJ116:BL116"/>
    <mergeCell ref="BM116:BO116"/>
    <mergeCell ref="BP116:BR116"/>
    <mergeCell ref="D117:AB117"/>
    <mergeCell ref="AI117:AK117"/>
    <mergeCell ref="AL117:AN117"/>
    <mergeCell ref="AO117:AQ117"/>
    <mergeCell ref="AR117:AT117"/>
    <mergeCell ref="AU117:AW117"/>
    <mergeCell ref="BP115:BR115"/>
    <mergeCell ref="D116:AB116"/>
    <mergeCell ref="AI116:AK116"/>
    <mergeCell ref="AL116:AN116"/>
    <mergeCell ref="AO116:AQ116"/>
    <mergeCell ref="AR116:AT116"/>
    <mergeCell ref="AU116:AW116"/>
    <mergeCell ref="AX116:AZ116"/>
    <mergeCell ref="BA116:BC116"/>
    <mergeCell ref="BD116:BF116"/>
    <mergeCell ref="AX115:AZ115"/>
    <mergeCell ref="BA115:BC115"/>
    <mergeCell ref="BD115:BF115"/>
    <mergeCell ref="BG115:BI115"/>
    <mergeCell ref="BJ115:BL115"/>
    <mergeCell ref="BM115:BO115"/>
    <mergeCell ref="BG114:BI114"/>
    <mergeCell ref="BJ114:BL114"/>
    <mergeCell ref="BM114:BO114"/>
    <mergeCell ref="BP114:BR114"/>
    <mergeCell ref="D115:AB115"/>
    <mergeCell ref="AI115:AK115"/>
    <mergeCell ref="AL115:AN115"/>
    <mergeCell ref="AO115:AQ115"/>
    <mergeCell ref="AR115:AT115"/>
    <mergeCell ref="AU115:AW115"/>
    <mergeCell ref="BP113:BR113"/>
    <mergeCell ref="D114:AB114"/>
    <mergeCell ref="AI114:AK114"/>
    <mergeCell ref="AL114:AN114"/>
    <mergeCell ref="AO114:AQ114"/>
    <mergeCell ref="AR114:AT114"/>
    <mergeCell ref="AU114:AW114"/>
    <mergeCell ref="AX114:AZ114"/>
    <mergeCell ref="BA114:BC114"/>
    <mergeCell ref="BD114:BF114"/>
    <mergeCell ref="AX113:AZ113"/>
    <mergeCell ref="BA113:BC113"/>
    <mergeCell ref="BD113:BF113"/>
    <mergeCell ref="BG113:BI113"/>
    <mergeCell ref="BJ113:BL113"/>
    <mergeCell ref="BM113:BO113"/>
    <mergeCell ref="BG112:BI112"/>
    <mergeCell ref="BJ112:BL112"/>
    <mergeCell ref="BM112:BO112"/>
    <mergeCell ref="BP112:BR112"/>
    <mergeCell ref="D113:AB113"/>
    <mergeCell ref="AI113:AK113"/>
    <mergeCell ref="AL113:AN113"/>
    <mergeCell ref="AO113:AQ113"/>
    <mergeCell ref="AR113:AT113"/>
    <mergeCell ref="AU113:AW113"/>
    <mergeCell ref="BP111:BR111"/>
    <mergeCell ref="D112:AB112"/>
    <mergeCell ref="AI112:AK112"/>
    <mergeCell ref="AL112:AN112"/>
    <mergeCell ref="AO112:AQ112"/>
    <mergeCell ref="AR112:AT112"/>
    <mergeCell ref="AU112:AW112"/>
    <mergeCell ref="AX112:AZ112"/>
    <mergeCell ref="BA112:BC112"/>
    <mergeCell ref="BD112:BF112"/>
    <mergeCell ref="AX111:AZ111"/>
    <mergeCell ref="BA111:BC111"/>
    <mergeCell ref="BD111:BF111"/>
    <mergeCell ref="BG111:BI111"/>
    <mergeCell ref="BJ111:BL111"/>
    <mergeCell ref="BM111:BO111"/>
    <mergeCell ref="BG110:BI110"/>
    <mergeCell ref="BJ110:BL110"/>
    <mergeCell ref="BM110:BO110"/>
    <mergeCell ref="BP110:BR110"/>
    <mergeCell ref="D111:AB111"/>
    <mergeCell ref="AI111:AK111"/>
    <mergeCell ref="AL111:AN111"/>
    <mergeCell ref="AO111:AQ111"/>
    <mergeCell ref="AR111:AT111"/>
    <mergeCell ref="AU111:AW111"/>
    <mergeCell ref="BP109:BR109"/>
    <mergeCell ref="D110:AB110"/>
    <mergeCell ref="AI110:AK110"/>
    <mergeCell ref="AL110:AN110"/>
    <mergeCell ref="AO110:AQ110"/>
    <mergeCell ref="AR110:AT110"/>
    <mergeCell ref="AU110:AW110"/>
    <mergeCell ref="AX110:AZ110"/>
    <mergeCell ref="BA110:BC110"/>
    <mergeCell ref="BD110:BF110"/>
    <mergeCell ref="AX109:AZ109"/>
    <mergeCell ref="BA109:BC109"/>
    <mergeCell ref="BD109:BF109"/>
    <mergeCell ref="BG109:BI109"/>
    <mergeCell ref="BJ109:BL109"/>
    <mergeCell ref="BM109:BO109"/>
    <mergeCell ref="BG108:BI108"/>
    <mergeCell ref="BJ108:BL108"/>
    <mergeCell ref="BM108:BO108"/>
    <mergeCell ref="BP108:BR108"/>
    <mergeCell ref="D109:AB109"/>
    <mergeCell ref="AI109:AK109"/>
    <mergeCell ref="AL109:AN109"/>
    <mergeCell ref="AO109:AQ109"/>
    <mergeCell ref="AR109:AT109"/>
    <mergeCell ref="AU109:AW109"/>
    <mergeCell ref="BP107:BR107"/>
    <mergeCell ref="D108:AB108"/>
    <mergeCell ref="AI108:AK108"/>
    <mergeCell ref="AL108:AN108"/>
    <mergeCell ref="AO108:AQ108"/>
    <mergeCell ref="AR108:AT108"/>
    <mergeCell ref="AU108:AW108"/>
    <mergeCell ref="AX108:AZ108"/>
    <mergeCell ref="BA108:BC108"/>
    <mergeCell ref="BD108:BF108"/>
    <mergeCell ref="AX107:AZ107"/>
    <mergeCell ref="BA107:BC107"/>
    <mergeCell ref="BD107:BF107"/>
    <mergeCell ref="BG107:BI107"/>
    <mergeCell ref="BJ107:BL107"/>
    <mergeCell ref="BM107:BO107"/>
    <mergeCell ref="BG106:BI106"/>
    <mergeCell ref="BJ106:BL106"/>
    <mergeCell ref="BM106:BO106"/>
    <mergeCell ref="BP106:BR106"/>
    <mergeCell ref="D107:AB107"/>
    <mergeCell ref="AI107:AK107"/>
    <mergeCell ref="AL107:AN107"/>
    <mergeCell ref="AO107:AQ107"/>
    <mergeCell ref="AR107:AT107"/>
    <mergeCell ref="AU107:AW107"/>
    <mergeCell ref="BP105:BR105"/>
    <mergeCell ref="D106:AB106"/>
    <mergeCell ref="AI106:AK106"/>
    <mergeCell ref="AL106:AN106"/>
    <mergeCell ref="AO106:AQ106"/>
    <mergeCell ref="AR106:AT106"/>
    <mergeCell ref="AU106:AW106"/>
    <mergeCell ref="AX106:AZ106"/>
    <mergeCell ref="BA106:BC106"/>
    <mergeCell ref="BD106:BF106"/>
    <mergeCell ref="AX105:AZ105"/>
    <mergeCell ref="BA105:BC105"/>
    <mergeCell ref="BD105:BF105"/>
    <mergeCell ref="BG105:BI105"/>
    <mergeCell ref="BJ105:BL105"/>
    <mergeCell ref="BM105:BO105"/>
    <mergeCell ref="BG104:BI104"/>
    <mergeCell ref="BJ104:BL104"/>
    <mergeCell ref="BM104:BO104"/>
    <mergeCell ref="BP104:BR104"/>
    <mergeCell ref="D105:AB105"/>
    <mergeCell ref="AI105:AK105"/>
    <mergeCell ref="AL105:AN105"/>
    <mergeCell ref="AO105:AQ105"/>
    <mergeCell ref="AR105:AT105"/>
    <mergeCell ref="AU105:AW105"/>
    <mergeCell ref="BP103:BR103"/>
    <mergeCell ref="D104:AB104"/>
    <mergeCell ref="AI104:AK104"/>
    <mergeCell ref="AL104:AN104"/>
    <mergeCell ref="AO104:AQ104"/>
    <mergeCell ref="AR104:AT104"/>
    <mergeCell ref="AU104:AW104"/>
    <mergeCell ref="AX104:AZ104"/>
    <mergeCell ref="BA104:BC104"/>
    <mergeCell ref="BD104:BF104"/>
    <mergeCell ref="AX103:AZ103"/>
    <mergeCell ref="BA103:BC103"/>
    <mergeCell ref="BD103:BF103"/>
    <mergeCell ref="BG103:BI103"/>
    <mergeCell ref="BJ103:BL103"/>
    <mergeCell ref="BM103:BO103"/>
    <mergeCell ref="D103:AB103"/>
    <mergeCell ref="AI103:AK103"/>
    <mergeCell ref="AL103:AN103"/>
    <mergeCell ref="AO103:AQ103"/>
    <mergeCell ref="AR103:AT103"/>
    <mergeCell ref="AU103:AW103"/>
    <mergeCell ref="BA102:BC102"/>
    <mergeCell ref="BD102:BF102"/>
    <mergeCell ref="BG102:BI102"/>
    <mergeCell ref="BJ102:BL102"/>
    <mergeCell ref="BM102:BO102"/>
    <mergeCell ref="BP102:BR102"/>
    <mergeCell ref="BJ101:BL101"/>
    <mergeCell ref="BM101:BO101"/>
    <mergeCell ref="BP101:BR101"/>
    <mergeCell ref="D102:AB102"/>
    <mergeCell ref="AI102:AK102"/>
    <mergeCell ref="AL102:AN102"/>
    <mergeCell ref="AO102:AQ102"/>
    <mergeCell ref="AR102:AT102"/>
    <mergeCell ref="AU102:AW102"/>
    <mergeCell ref="AX102:AZ102"/>
    <mergeCell ref="AR101:AT101"/>
    <mergeCell ref="AU101:AW101"/>
    <mergeCell ref="AX101:AZ101"/>
    <mergeCell ref="BA101:BC101"/>
    <mergeCell ref="BD101:BF101"/>
    <mergeCell ref="BG101:BI101"/>
    <mergeCell ref="BD100:BF100"/>
    <mergeCell ref="BG100:BI100"/>
    <mergeCell ref="BJ100:BL100"/>
    <mergeCell ref="BM100:BO100"/>
    <mergeCell ref="BP100:BR100"/>
    <mergeCell ref="D101:AB101"/>
    <mergeCell ref="AC101:AH101"/>
    <mergeCell ref="AI101:AK101"/>
    <mergeCell ref="AL101:AN101"/>
    <mergeCell ref="AO101:AQ101"/>
    <mergeCell ref="BP99:BR99"/>
    <mergeCell ref="D100:AB100"/>
    <mergeCell ref="AC100:AH100"/>
    <mergeCell ref="AI100:AK100"/>
    <mergeCell ref="AL100:AN100"/>
    <mergeCell ref="AO100:AQ100"/>
    <mergeCell ref="AR100:AT100"/>
    <mergeCell ref="AU100:AW100"/>
    <mergeCell ref="AX100:AZ100"/>
    <mergeCell ref="BA100:BC100"/>
    <mergeCell ref="AX99:AZ99"/>
    <mergeCell ref="BA99:BC99"/>
    <mergeCell ref="BD99:BF99"/>
    <mergeCell ref="BG99:BI99"/>
    <mergeCell ref="BJ99:BL99"/>
    <mergeCell ref="BM99:BO99"/>
    <mergeCell ref="D99:AB99"/>
    <mergeCell ref="AI99:AK99"/>
    <mergeCell ref="AL99:AN99"/>
    <mergeCell ref="AO99:AQ99"/>
    <mergeCell ref="AR99:AT99"/>
    <mergeCell ref="AU99:AW99"/>
    <mergeCell ref="AX98:AZ98"/>
    <mergeCell ref="BD98:BF98"/>
    <mergeCell ref="BG98:BI98"/>
    <mergeCell ref="BJ98:BL98"/>
    <mergeCell ref="BM98:BO98"/>
    <mergeCell ref="BP98:BR98"/>
    <mergeCell ref="BG97:BI97"/>
    <mergeCell ref="BJ97:BL97"/>
    <mergeCell ref="BM97:BO97"/>
    <mergeCell ref="BP97:BR97"/>
    <mergeCell ref="D98:AB98"/>
    <mergeCell ref="AI98:AK98"/>
    <mergeCell ref="AL98:AN98"/>
    <mergeCell ref="AO98:AQ98"/>
    <mergeCell ref="AR98:AT98"/>
    <mergeCell ref="AU98:AW98"/>
    <mergeCell ref="BP96:BR96"/>
    <mergeCell ref="D97:AB97"/>
    <mergeCell ref="AI97:AK97"/>
    <mergeCell ref="AL97:AN97"/>
    <mergeCell ref="AO97:AQ97"/>
    <mergeCell ref="AR97:AT97"/>
    <mergeCell ref="AU97:AW97"/>
    <mergeCell ref="AX97:AZ97"/>
    <mergeCell ref="BA97:BC97"/>
    <mergeCell ref="BD97:BF97"/>
    <mergeCell ref="AX96:AZ96"/>
    <mergeCell ref="BA96:BC96"/>
    <mergeCell ref="BD96:BF96"/>
    <mergeCell ref="BG96:BI96"/>
    <mergeCell ref="BJ96:BL96"/>
    <mergeCell ref="BM96:BO96"/>
    <mergeCell ref="BG95:BI95"/>
    <mergeCell ref="BJ95:BL95"/>
    <mergeCell ref="BM95:BO95"/>
    <mergeCell ref="BP95:BR95"/>
    <mergeCell ref="D96:AB96"/>
    <mergeCell ref="AI96:AK96"/>
    <mergeCell ref="AL96:AN96"/>
    <mergeCell ref="AO96:AQ96"/>
    <mergeCell ref="AR96:AT96"/>
    <mergeCell ref="AU96:AW96"/>
    <mergeCell ref="BP94:BR94"/>
    <mergeCell ref="D95:AB95"/>
    <mergeCell ref="AI95:AK95"/>
    <mergeCell ref="AL95:AN95"/>
    <mergeCell ref="AO95:AQ95"/>
    <mergeCell ref="AR95:AT95"/>
    <mergeCell ref="AU95:AW95"/>
    <mergeCell ref="AX95:AZ95"/>
    <mergeCell ref="BA95:BC95"/>
    <mergeCell ref="BD95:BF95"/>
    <mergeCell ref="AX94:AZ94"/>
    <mergeCell ref="BA94:BC94"/>
    <mergeCell ref="BD94:BF94"/>
    <mergeCell ref="BG94:BI94"/>
    <mergeCell ref="BJ94:BL94"/>
    <mergeCell ref="BM94:BO94"/>
    <mergeCell ref="BG93:BI93"/>
    <mergeCell ref="BJ93:BL93"/>
    <mergeCell ref="BM93:BO93"/>
    <mergeCell ref="BP93:BR93"/>
    <mergeCell ref="D94:AB94"/>
    <mergeCell ref="AI94:AK94"/>
    <mergeCell ref="AL94:AN94"/>
    <mergeCell ref="AO94:AQ94"/>
    <mergeCell ref="AR94:AT94"/>
    <mergeCell ref="AU94:AW94"/>
    <mergeCell ref="BP92:BR92"/>
    <mergeCell ref="D93:AB93"/>
    <mergeCell ref="AI93:AK93"/>
    <mergeCell ref="AL93:AN93"/>
    <mergeCell ref="AO93:AQ93"/>
    <mergeCell ref="AR93:AT93"/>
    <mergeCell ref="AU93:AW93"/>
    <mergeCell ref="AX93:AZ93"/>
    <mergeCell ref="BA93:BC93"/>
    <mergeCell ref="BD93:BF93"/>
    <mergeCell ref="AX92:AZ92"/>
    <mergeCell ref="BA92:BC92"/>
    <mergeCell ref="BD92:BF92"/>
    <mergeCell ref="BG92:BI92"/>
    <mergeCell ref="BJ92:BL92"/>
    <mergeCell ref="BM92:BO92"/>
    <mergeCell ref="D92:AB92"/>
    <mergeCell ref="AI92:AK92"/>
    <mergeCell ref="AL92:AN92"/>
    <mergeCell ref="AO92:AQ92"/>
    <mergeCell ref="AR92:AT92"/>
    <mergeCell ref="AU92:AW92"/>
    <mergeCell ref="AX91:AZ91"/>
    <mergeCell ref="BD91:BF91"/>
    <mergeCell ref="BG91:BI91"/>
    <mergeCell ref="BJ91:BL91"/>
    <mergeCell ref="BM91:BO91"/>
    <mergeCell ref="BP91:BR91"/>
    <mergeCell ref="D91:AB91"/>
    <mergeCell ref="AI91:AK91"/>
    <mergeCell ref="AL91:AN91"/>
    <mergeCell ref="AO91:AQ91"/>
    <mergeCell ref="AR91:AT91"/>
    <mergeCell ref="AU91:AW91"/>
    <mergeCell ref="AX90:AZ90"/>
    <mergeCell ref="BD90:BF90"/>
    <mergeCell ref="BG90:BI90"/>
    <mergeCell ref="BJ90:BL90"/>
    <mergeCell ref="BM90:BO90"/>
    <mergeCell ref="BP90:BR90"/>
    <mergeCell ref="D90:AB90"/>
    <mergeCell ref="AI90:AK90"/>
    <mergeCell ref="AL90:AN90"/>
    <mergeCell ref="AO90:AQ90"/>
    <mergeCell ref="AR90:AT90"/>
    <mergeCell ref="AU90:AW90"/>
    <mergeCell ref="AX89:AZ89"/>
    <mergeCell ref="BD89:BF89"/>
    <mergeCell ref="BG89:BI89"/>
    <mergeCell ref="BJ89:BL89"/>
    <mergeCell ref="BM89:BO89"/>
    <mergeCell ref="BP89:BR89"/>
    <mergeCell ref="BG88:BI88"/>
    <mergeCell ref="BJ88:BL88"/>
    <mergeCell ref="BM88:BO88"/>
    <mergeCell ref="BP88:BR88"/>
    <mergeCell ref="D89:AB89"/>
    <mergeCell ref="AI89:AK89"/>
    <mergeCell ref="AL89:AN89"/>
    <mergeCell ref="AO89:AQ89"/>
    <mergeCell ref="AR89:AT89"/>
    <mergeCell ref="AU89:AW89"/>
    <mergeCell ref="BP87:BR87"/>
    <mergeCell ref="D88:AB88"/>
    <mergeCell ref="AI88:AK88"/>
    <mergeCell ref="AL88:AN88"/>
    <mergeCell ref="AO88:AQ88"/>
    <mergeCell ref="AR88:AT88"/>
    <mergeCell ref="AU88:AW88"/>
    <mergeCell ref="AX88:AZ88"/>
    <mergeCell ref="BA88:BC88"/>
    <mergeCell ref="BD88:BF88"/>
    <mergeCell ref="AX87:AZ87"/>
    <mergeCell ref="BA87:BC87"/>
    <mergeCell ref="BD87:BF87"/>
    <mergeCell ref="BG87:BI87"/>
    <mergeCell ref="BJ87:BL87"/>
    <mergeCell ref="BM87:BO87"/>
    <mergeCell ref="BG86:BI86"/>
    <mergeCell ref="BJ86:BL86"/>
    <mergeCell ref="BM86:BO86"/>
    <mergeCell ref="BP86:BR86"/>
    <mergeCell ref="D87:AB87"/>
    <mergeCell ref="AI87:AK87"/>
    <mergeCell ref="AL87:AN87"/>
    <mergeCell ref="AO87:AQ87"/>
    <mergeCell ref="AR87:AT87"/>
    <mergeCell ref="AU87:AW87"/>
    <mergeCell ref="BP85:BR85"/>
    <mergeCell ref="D86:AB86"/>
    <mergeCell ref="AI86:AK86"/>
    <mergeCell ref="AL86:AN86"/>
    <mergeCell ref="AO86:AQ86"/>
    <mergeCell ref="AR86:AT86"/>
    <mergeCell ref="AU86:AW86"/>
    <mergeCell ref="AX86:AZ86"/>
    <mergeCell ref="BA86:BC86"/>
    <mergeCell ref="BD86:BF86"/>
    <mergeCell ref="AX85:AZ85"/>
    <mergeCell ref="BA85:BC85"/>
    <mergeCell ref="BD85:BF85"/>
    <mergeCell ref="BG85:BI85"/>
    <mergeCell ref="BJ85:BL85"/>
    <mergeCell ref="BM85:BO85"/>
    <mergeCell ref="BG84:BI84"/>
    <mergeCell ref="BJ84:BL84"/>
    <mergeCell ref="BM84:BO84"/>
    <mergeCell ref="BP84:BR84"/>
    <mergeCell ref="D85:AB85"/>
    <mergeCell ref="AI85:AK85"/>
    <mergeCell ref="AL85:AN85"/>
    <mergeCell ref="AO85:AQ85"/>
    <mergeCell ref="AR85:AT85"/>
    <mergeCell ref="AU85:AW85"/>
    <mergeCell ref="BP83:BR83"/>
    <mergeCell ref="D84:AB84"/>
    <mergeCell ref="AI84:AK84"/>
    <mergeCell ref="AL84:AN84"/>
    <mergeCell ref="AO84:AQ84"/>
    <mergeCell ref="AR84:AT84"/>
    <mergeCell ref="AU84:AW84"/>
    <mergeCell ref="AX84:AZ84"/>
    <mergeCell ref="BA84:BC84"/>
    <mergeCell ref="BD84:BF84"/>
    <mergeCell ref="AX83:AZ83"/>
    <mergeCell ref="BA83:BC83"/>
    <mergeCell ref="BD83:BF83"/>
    <mergeCell ref="BG83:BI83"/>
    <mergeCell ref="BJ83:BL83"/>
    <mergeCell ref="BM83:BO83"/>
    <mergeCell ref="BG82:BI82"/>
    <mergeCell ref="BJ82:BL82"/>
    <mergeCell ref="BM82:BO82"/>
    <mergeCell ref="BP82:BR82"/>
    <mergeCell ref="D83:AB83"/>
    <mergeCell ref="AI83:AK83"/>
    <mergeCell ref="AL83:AN83"/>
    <mergeCell ref="AO83:AQ83"/>
    <mergeCell ref="AR83:AT83"/>
    <mergeCell ref="AU83:AW83"/>
    <mergeCell ref="BP81:BR81"/>
    <mergeCell ref="D82:AB82"/>
    <mergeCell ref="AI82:AK82"/>
    <mergeCell ref="AL82:AN82"/>
    <mergeCell ref="AO82:AQ82"/>
    <mergeCell ref="AR82:AT82"/>
    <mergeCell ref="AU82:AW82"/>
    <mergeCell ref="AX82:AZ82"/>
    <mergeCell ref="BA82:BC82"/>
    <mergeCell ref="BD82:BF82"/>
    <mergeCell ref="AX81:AZ81"/>
    <mergeCell ref="BA81:BC81"/>
    <mergeCell ref="BD81:BF81"/>
    <mergeCell ref="BG81:BI81"/>
    <mergeCell ref="BJ81:BL81"/>
    <mergeCell ref="BM81:BO81"/>
    <mergeCell ref="BG80:BI80"/>
    <mergeCell ref="BJ80:BL80"/>
    <mergeCell ref="BM80:BO80"/>
    <mergeCell ref="BP80:BR80"/>
    <mergeCell ref="D81:AB81"/>
    <mergeCell ref="AI81:AK81"/>
    <mergeCell ref="AL81:AN81"/>
    <mergeCell ref="AO81:AQ81"/>
    <mergeCell ref="AR81:AT81"/>
    <mergeCell ref="AU81:AW81"/>
    <mergeCell ref="BP79:BR79"/>
    <mergeCell ref="D80:AB80"/>
    <mergeCell ref="AI80:AK80"/>
    <mergeCell ref="AL80:AN80"/>
    <mergeCell ref="AO80:AQ80"/>
    <mergeCell ref="AR80:AT80"/>
    <mergeCell ref="AU80:AW80"/>
    <mergeCell ref="AX80:AZ80"/>
    <mergeCell ref="BA80:BC80"/>
    <mergeCell ref="BD80:BF80"/>
    <mergeCell ref="AX79:AZ79"/>
    <mergeCell ref="BA79:BC79"/>
    <mergeCell ref="BD79:BF79"/>
    <mergeCell ref="BG79:BI79"/>
    <mergeCell ref="BJ79:BL79"/>
    <mergeCell ref="BM79:BO79"/>
    <mergeCell ref="BG78:BI78"/>
    <mergeCell ref="BJ78:BL78"/>
    <mergeCell ref="BM78:BO78"/>
    <mergeCell ref="BP78:BR78"/>
    <mergeCell ref="D79:AB79"/>
    <mergeCell ref="AI79:AK79"/>
    <mergeCell ref="AL79:AN79"/>
    <mergeCell ref="AO79:AQ79"/>
    <mergeCell ref="AR79:AT79"/>
    <mergeCell ref="AU79:AW79"/>
    <mergeCell ref="BP77:BR77"/>
    <mergeCell ref="D78:AB78"/>
    <mergeCell ref="AI78:AK78"/>
    <mergeCell ref="AL78:AN78"/>
    <mergeCell ref="AO78:AQ78"/>
    <mergeCell ref="AR78:AT78"/>
    <mergeCell ref="AU78:AW78"/>
    <mergeCell ref="AX78:AZ78"/>
    <mergeCell ref="BA78:BC78"/>
    <mergeCell ref="BD78:BF78"/>
    <mergeCell ref="AX77:AZ77"/>
    <mergeCell ref="BA77:BC77"/>
    <mergeCell ref="BD77:BF77"/>
    <mergeCell ref="BG77:BI77"/>
    <mergeCell ref="BJ77:BL77"/>
    <mergeCell ref="BM77:BO77"/>
    <mergeCell ref="BG76:BI76"/>
    <mergeCell ref="BJ76:BL76"/>
    <mergeCell ref="BM76:BO76"/>
    <mergeCell ref="BP76:BR76"/>
    <mergeCell ref="D77:AB77"/>
    <mergeCell ref="AI77:AK77"/>
    <mergeCell ref="AL77:AN77"/>
    <mergeCell ref="AO77:AQ77"/>
    <mergeCell ref="AR77:AT77"/>
    <mergeCell ref="AU77:AW77"/>
    <mergeCell ref="BP75:BR75"/>
    <mergeCell ref="D76:AB76"/>
    <mergeCell ref="AI76:AK76"/>
    <mergeCell ref="AL76:AN76"/>
    <mergeCell ref="AO76:AQ76"/>
    <mergeCell ref="AR76:AT76"/>
    <mergeCell ref="AU76:AW76"/>
    <mergeCell ref="AX76:AZ76"/>
    <mergeCell ref="BA76:BC76"/>
    <mergeCell ref="BD76:BF76"/>
    <mergeCell ref="AX75:AZ75"/>
    <mergeCell ref="BA75:BC75"/>
    <mergeCell ref="BD75:BF75"/>
    <mergeCell ref="BG75:BI75"/>
    <mergeCell ref="BJ75:BL75"/>
    <mergeCell ref="BM75:BO75"/>
    <mergeCell ref="BG74:BI74"/>
    <mergeCell ref="BJ74:BL74"/>
    <mergeCell ref="BM74:BO74"/>
    <mergeCell ref="BP74:BR74"/>
    <mergeCell ref="D75:AB75"/>
    <mergeCell ref="AI75:AK75"/>
    <mergeCell ref="AL75:AN75"/>
    <mergeCell ref="AO75:AQ75"/>
    <mergeCell ref="AR75:AT75"/>
    <mergeCell ref="AU75:AW75"/>
    <mergeCell ref="BP73:BR73"/>
    <mergeCell ref="D74:AB74"/>
    <mergeCell ref="AI74:AK74"/>
    <mergeCell ref="AL74:AN74"/>
    <mergeCell ref="AO74:AQ74"/>
    <mergeCell ref="AR74:AT74"/>
    <mergeCell ref="AU74:AW74"/>
    <mergeCell ref="AX74:AZ74"/>
    <mergeCell ref="BA74:BC74"/>
    <mergeCell ref="BD74:BF74"/>
    <mergeCell ref="AX73:AZ73"/>
    <mergeCell ref="BA73:BC73"/>
    <mergeCell ref="BD73:BF73"/>
    <mergeCell ref="BG73:BI73"/>
    <mergeCell ref="BJ73:BL73"/>
    <mergeCell ref="BM73:BO73"/>
    <mergeCell ref="BG72:BI72"/>
    <mergeCell ref="BJ72:BL72"/>
    <mergeCell ref="BM72:BO72"/>
    <mergeCell ref="BP72:BR72"/>
    <mergeCell ref="D73:AB73"/>
    <mergeCell ref="AI73:AK73"/>
    <mergeCell ref="AL73:AN73"/>
    <mergeCell ref="AO73:AQ73"/>
    <mergeCell ref="AR73:AT73"/>
    <mergeCell ref="AU73:AW73"/>
    <mergeCell ref="BP71:BR71"/>
    <mergeCell ref="D72:AB72"/>
    <mergeCell ref="AI72:AK72"/>
    <mergeCell ref="AL72:AN72"/>
    <mergeCell ref="AO72:AQ72"/>
    <mergeCell ref="AR72:AT72"/>
    <mergeCell ref="AU72:AW72"/>
    <mergeCell ref="AX72:AZ72"/>
    <mergeCell ref="BA72:BC72"/>
    <mergeCell ref="BD72:BF72"/>
    <mergeCell ref="AX71:AZ71"/>
    <mergeCell ref="BA71:BC71"/>
    <mergeCell ref="BD71:BF71"/>
    <mergeCell ref="BG71:BI71"/>
    <mergeCell ref="BJ71:BL71"/>
    <mergeCell ref="BM71:BO71"/>
    <mergeCell ref="BM69:BO69"/>
    <mergeCell ref="BP69:BR69"/>
    <mergeCell ref="D70:AB70"/>
    <mergeCell ref="AI70:BR70"/>
    <mergeCell ref="D71:AB71"/>
    <mergeCell ref="AI71:AK71"/>
    <mergeCell ref="AL71:AN71"/>
    <mergeCell ref="AO71:AQ71"/>
    <mergeCell ref="AR71:AT71"/>
    <mergeCell ref="AU71:AW71"/>
    <mergeCell ref="AU69:AW69"/>
    <mergeCell ref="AX69:AZ69"/>
    <mergeCell ref="BA69:BC69"/>
    <mergeCell ref="BD69:BF69"/>
    <mergeCell ref="BG69:BI69"/>
    <mergeCell ref="BJ69:BL69"/>
    <mergeCell ref="BD68:BF68"/>
    <mergeCell ref="BG68:BI68"/>
    <mergeCell ref="BJ68:BL68"/>
    <mergeCell ref="BM68:BO68"/>
    <mergeCell ref="BP68:BR68"/>
    <mergeCell ref="D69:AB69"/>
    <mergeCell ref="AI69:AK69"/>
    <mergeCell ref="AL69:AN69"/>
    <mergeCell ref="AO69:AQ69"/>
    <mergeCell ref="AR69:AT69"/>
    <mergeCell ref="BM67:BO67"/>
    <mergeCell ref="BP67:BR67"/>
    <mergeCell ref="D68:AB68"/>
    <mergeCell ref="AI68:AK68"/>
    <mergeCell ref="AL68:AN68"/>
    <mergeCell ref="AO68:AQ68"/>
    <mergeCell ref="AR68:AT68"/>
    <mergeCell ref="AU68:AW68"/>
    <mergeCell ref="AX68:AZ68"/>
    <mergeCell ref="BA68:BC68"/>
    <mergeCell ref="AU67:AW67"/>
    <mergeCell ref="AX67:AZ67"/>
    <mergeCell ref="BA67:BC67"/>
    <mergeCell ref="BD67:BF67"/>
    <mergeCell ref="BG67:BI67"/>
    <mergeCell ref="BJ67:BL67"/>
    <mergeCell ref="BD66:BF66"/>
    <mergeCell ref="BG66:BI66"/>
    <mergeCell ref="BJ66:BL66"/>
    <mergeCell ref="BM66:BO66"/>
    <mergeCell ref="BP66:BR66"/>
    <mergeCell ref="D67:AB67"/>
    <mergeCell ref="AI67:AK67"/>
    <mergeCell ref="AL67:AN67"/>
    <mergeCell ref="AO67:AQ67"/>
    <mergeCell ref="AR67:AT67"/>
    <mergeCell ref="D66:AB66"/>
    <mergeCell ref="AI66:AK66"/>
    <mergeCell ref="AL66:AN66"/>
    <mergeCell ref="AO66:AQ66"/>
    <mergeCell ref="AR66:AT66"/>
    <mergeCell ref="AU66:AW66"/>
    <mergeCell ref="AX66:AZ66"/>
    <mergeCell ref="BA66:BC66"/>
    <mergeCell ref="AU65:AW65"/>
    <mergeCell ref="AX65:AZ65"/>
    <mergeCell ref="BA65:BC65"/>
    <mergeCell ref="BD65:BF65"/>
    <mergeCell ref="BG65:BI65"/>
    <mergeCell ref="BJ65:BL65"/>
    <mergeCell ref="BC64:BE64"/>
    <mergeCell ref="BF64:BH64"/>
    <mergeCell ref="BI64:BN64"/>
    <mergeCell ref="BU64:BZ64"/>
    <mergeCell ref="D65:AB65"/>
    <mergeCell ref="AI65:AK65"/>
    <mergeCell ref="AL65:AN65"/>
    <mergeCell ref="AO65:AQ65"/>
    <mergeCell ref="AR65:AT65"/>
    <mergeCell ref="C64:AB64"/>
    <mergeCell ref="AC64:AE64"/>
    <mergeCell ref="AQ64:AS64"/>
    <mergeCell ref="AT64:AV64"/>
    <mergeCell ref="AW64:AY64"/>
    <mergeCell ref="AZ64:BB64"/>
    <mergeCell ref="AZ63:BB63"/>
    <mergeCell ref="BC63:BE63"/>
    <mergeCell ref="BF63:BH63"/>
    <mergeCell ref="BI63:BN63"/>
    <mergeCell ref="BO63:BT63"/>
    <mergeCell ref="BU63:BZ63"/>
    <mergeCell ref="BM65:BO65"/>
    <mergeCell ref="BP65:BR65"/>
    <mergeCell ref="BO64:BT64"/>
    <mergeCell ref="BC62:BE62"/>
    <mergeCell ref="BF62:BH62"/>
    <mergeCell ref="BI62:BN62"/>
    <mergeCell ref="BO62:BT62"/>
    <mergeCell ref="BU62:BZ62"/>
    <mergeCell ref="D63:AB63"/>
    <mergeCell ref="AC63:AE63"/>
    <mergeCell ref="AQ63:AS63"/>
    <mergeCell ref="AT63:AV63"/>
    <mergeCell ref="AW63:AY63"/>
    <mergeCell ref="D62:AB62"/>
    <mergeCell ref="AC62:AE62"/>
    <mergeCell ref="AQ62:AS62"/>
    <mergeCell ref="AT62:AV62"/>
    <mergeCell ref="AW62:AY62"/>
    <mergeCell ref="AZ62:BB62"/>
    <mergeCell ref="AZ61:BB61"/>
    <mergeCell ref="BC61:BE61"/>
    <mergeCell ref="BF61:BH61"/>
    <mergeCell ref="BI61:BN61"/>
    <mergeCell ref="BO61:BT61"/>
    <mergeCell ref="BU61:BZ61"/>
    <mergeCell ref="D61:AB61"/>
    <mergeCell ref="AK61:AM61"/>
    <mergeCell ref="AN61:AP61"/>
    <mergeCell ref="AQ61:AS61"/>
    <mergeCell ref="AT61:AV61"/>
    <mergeCell ref="AW61:AY61"/>
    <mergeCell ref="AZ60:BB60"/>
    <mergeCell ref="BC60:BE60"/>
    <mergeCell ref="BF60:BH60"/>
    <mergeCell ref="BI60:BN60"/>
    <mergeCell ref="BO60:BT60"/>
    <mergeCell ref="BU60:BZ60"/>
    <mergeCell ref="C60:AB60"/>
    <mergeCell ref="AK60:AM60"/>
    <mergeCell ref="AN60:AP60"/>
    <mergeCell ref="AQ60:AS60"/>
    <mergeCell ref="AT60:AV60"/>
    <mergeCell ref="AW60:AY60"/>
    <mergeCell ref="AZ59:BB59"/>
    <mergeCell ref="BC59:BE59"/>
    <mergeCell ref="BF59:BH59"/>
    <mergeCell ref="BI59:BN59"/>
    <mergeCell ref="BO59:BT59"/>
    <mergeCell ref="BU59:BZ59"/>
    <mergeCell ref="D59:AB59"/>
    <mergeCell ref="AK59:AM59"/>
    <mergeCell ref="AN59:AP59"/>
    <mergeCell ref="AQ59:AS59"/>
    <mergeCell ref="AT59:AV59"/>
    <mergeCell ref="AW59:AY59"/>
    <mergeCell ref="AZ58:BB58"/>
    <mergeCell ref="BC58:BE58"/>
    <mergeCell ref="BF58:BH58"/>
    <mergeCell ref="BI58:BN58"/>
    <mergeCell ref="BO58:BT58"/>
    <mergeCell ref="BU58:BZ58"/>
    <mergeCell ref="D58:AB58"/>
    <mergeCell ref="AK58:AM58"/>
    <mergeCell ref="AN58:AP58"/>
    <mergeCell ref="AQ58:AS58"/>
    <mergeCell ref="AT58:AV58"/>
    <mergeCell ref="AW58:AY58"/>
    <mergeCell ref="AZ57:BB57"/>
    <mergeCell ref="BC57:BE57"/>
    <mergeCell ref="BF57:BH57"/>
    <mergeCell ref="BI57:BN57"/>
    <mergeCell ref="BO57:BT57"/>
    <mergeCell ref="BU57:BZ57"/>
    <mergeCell ref="D57:AB57"/>
    <mergeCell ref="AK57:AM57"/>
    <mergeCell ref="AN57:AP57"/>
    <mergeCell ref="AQ57:AS57"/>
    <mergeCell ref="AT57:AV57"/>
    <mergeCell ref="AW57:AY57"/>
    <mergeCell ref="AZ56:BB56"/>
    <mergeCell ref="BC56:BE56"/>
    <mergeCell ref="BF56:BH56"/>
    <mergeCell ref="BI56:BN56"/>
    <mergeCell ref="BO56:BT56"/>
    <mergeCell ref="BU56:BZ56"/>
    <mergeCell ref="D56:AB56"/>
    <mergeCell ref="AK56:AM56"/>
    <mergeCell ref="AN56:AP56"/>
    <mergeCell ref="AQ56:AS56"/>
    <mergeCell ref="AT56:AV56"/>
    <mergeCell ref="AW56:AY56"/>
    <mergeCell ref="AZ55:BB55"/>
    <mergeCell ref="BC55:BE55"/>
    <mergeCell ref="BF55:BH55"/>
    <mergeCell ref="BI55:BN55"/>
    <mergeCell ref="BO55:BT55"/>
    <mergeCell ref="BU55:BZ55"/>
    <mergeCell ref="D55:AB55"/>
    <mergeCell ref="AK55:AM55"/>
    <mergeCell ref="AN55:AP55"/>
    <mergeCell ref="AQ55:AS55"/>
    <mergeCell ref="AT55:AV55"/>
    <mergeCell ref="AW55:AY55"/>
    <mergeCell ref="AZ54:BB54"/>
    <mergeCell ref="BC54:BE54"/>
    <mergeCell ref="BF54:BH54"/>
    <mergeCell ref="BI54:BN54"/>
    <mergeCell ref="BO54:BT54"/>
    <mergeCell ref="BU54:BZ54"/>
    <mergeCell ref="D54:AB54"/>
    <mergeCell ref="AK54:AM54"/>
    <mergeCell ref="AN54:AP54"/>
    <mergeCell ref="AQ54:AS54"/>
    <mergeCell ref="AT54:AV54"/>
    <mergeCell ref="AW54:AY54"/>
    <mergeCell ref="AZ53:BB53"/>
    <mergeCell ref="BC53:BE53"/>
    <mergeCell ref="BF53:BH53"/>
    <mergeCell ref="BI53:BN53"/>
    <mergeCell ref="BO53:BT53"/>
    <mergeCell ref="BU53:BZ53"/>
    <mergeCell ref="D53:AB53"/>
    <mergeCell ref="AK53:AM53"/>
    <mergeCell ref="AN53:AP53"/>
    <mergeCell ref="AQ53:AS53"/>
    <mergeCell ref="AT53:AV53"/>
    <mergeCell ref="AW53:AY53"/>
    <mergeCell ref="AZ52:BB52"/>
    <mergeCell ref="BC52:BE52"/>
    <mergeCell ref="BF52:BH52"/>
    <mergeCell ref="BI52:BN52"/>
    <mergeCell ref="BO52:BT52"/>
    <mergeCell ref="BU52:BZ52"/>
    <mergeCell ref="D52:AB52"/>
    <mergeCell ref="AK52:AM52"/>
    <mergeCell ref="AN52:AP52"/>
    <mergeCell ref="AQ52:AS52"/>
    <mergeCell ref="AT52:AV52"/>
    <mergeCell ref="AW52:AY52"/>
    <mergeCell ref="AZ51:BB51"/>
    <mergeCell ref="BC51:BE51"/>
    <mergeCell ref="BF51:BH51"/>
    <mergeCell ref="BI51:BN51"/>
    <mergeCell ref="BO51:BT51"/>
    <mergeCell ref="BU51:BZ51"/>
    <mergeCell ref="D51:AB51"/>
    <mergeCell ref="AK51:AM51"/>
    <mergeCell ref="AN51:AP51"/>
    <mergeCell ref="AQ51:AS51"/>
    <mergeCell ref="AT51:AV51"/>
    <mergeCell ref="AW51:AY51"/>
    <mergeCell ref="AZ50:BB50"/>
    <mergeCell ref="BC50:BE50"/>
    <mergeCell ref="BF50:BH50"/>
    <mergeCell ref="BI50:BN50"/>
    <mergeCell ref="BO50:BT50"/>
    <mergeCell ref="BU50:BZ50"/>
    <mergeCell ref="D50:AB50"/>
    <mergeCell ref="AK50:AM50"/>
    <mergeCell ref="AN50:AP50"/>
    <mergeCell ref="AQ50:AS50"/>
    <mergeCell ref="AT50:AV50"/>
    <mergeCell ref="AW50:AY50"/>
    <mergeCell ref="AZ49:BB49"/>
    <mergeCell ref="BC49:BE49"/>
    <mergeCell ref="BF49:BH49"/>
    <mergeCell ref="BI49:BN49"/>
    <mergeCell ref="BO49:BT49"/>
    <mergeCell ref="BU49:BZ49"/>
    <mergeCell ref="D49:AB49"/>
    <mergeCell ref="AK49:AM49"/>
    <mergeCell ref="AN49:AP49"/>
    <mergeCell ref="AQ49:AS49"/>
    <mergeCell ref="AT49:AV49"/>
    <mergeCell ref="AW49:AY49"/>
    <mergeCell ref="AZ48:BB48"/>
    <mergeCell ref="BC48:BE48"/>
    <mergeCell ref="BF48:BH48"/>
    <mergeCell ref="BI48:BN48"/>
    <mergeCell ref="BO48:BT48"/>
    <mergeCell ref="BU48:BZ48"/>
    <mergeCell ref="D48:AB48"/>
    <mergeCell ref="AK48:AM48"/>
    <mergeCell ref="AN48:AP48"/>
    <mergeCell ref="AQ48:AS48"/>
    <mergeCell ref="AT48:AV48"/>
    <mergeCell ref="AW48:AY48"/>
    <mergeCell ref="AZ47:BB47"/>
    <mergeCell ref="BC47:BE47"/>
    <mergeCell ref="BF47:BH47"/>
    <mergeCell ref="BI47:BN47"/>
    <mergeCell ref="BO47:BT47"/>
    <mergeCell ref="BU47:BZ47"/>
    <mergeCell ref="BF46:BH46"/>
    <mergeCell ref="BI46:BN46"/>
    <mergeCell ref="BO46:BT46"/>
    <mergeCell ref="BU46:BZ46"/>
    <mergeCell ref="D47:AB47"/>
    <mergeCell ref="AK47:AM47"/>
    <mergeCell ref="AN47:AP47"/>
    <mergeCell ref="AQ47:AS47"/>
    <mergeCell ref="AT47:AV47"/>
    <mergeCell ref="AW47:AY47"/>
    <mergeCell ref="D44:AB44"/>
    <mergeCell ref="D45:BZ45"/>
    <mergeCell ref="D46:AB46"/>
    <mergeCell ref="AK46:AM46"/>
    <mergeCell ref="AN46:AP46"/>
    <mergeCell ref="AQ46:AS46"/>
    <mergeCell ref="AT46:AV46"/>
    <mergeCell ref="AW46:AY46"/>
    <mergeCell ref="AZ46:BB46"/>
    <mergeCell ref="BC46:BE46"/>
    <mergeCell ref="AN28:AO28"/>
    <mergeCell ref="W29:AI29"/>
    <mergeCell ref="AK29:AU29"/>
    <mergeCell ref="BM42:BO42"/>
    <mergeCell ref="BP42:BR42"/>
    <mergeCell ref="BA43:BC43"/>
    <mergeCell ref="BD43:BF43"/>
    <mergeCell ref="BG43:BI43"/>
    <mergeCell ref="BJ43:BL43"/>
    <mergeCell ref="BM43:BO43"/>
    <mergeCell ref="BP43:BR43"/>
    <mergeCell ref="BA41:BF41"/>
    <mergeCell ref="BG41:BL41"/>
    <mergeCell ref="BM41:BR41"/>
    <mergeCell ref="AR42:AT43"/>
    <mergeCell ref="AU42:AW43"/>
    <mergeCell ref="AX42:AZ43"/>
    <mergeCell ref="BA42:BC42"/>
    <mergeCell ref="BD42:BF42"/>
    <mergeCell ref="BG42:BI42"/>
    <mergeCell ref="BJ42:BL42"/>
    <mergeCell ref="Q13:BR13"/>
    <mergeCell ref="Q14:BR17"/>
    <mergeCell ref="O18:BU18"/>
    <mergeCell ref="Q19:BM19"/>
    <mergeCell ref="AK21:BF21"/>
    <mergeCell ref="W23:AD23"/>
    <mergeCell ref="AK23:BF23"/>
    <mergeCell ref="D4:O4"/>
    <mergeCell ref="C5:O5"/>
    <mergeCell ref="C6:O6"/>
    <mergeCell ref="C7:O7"/>
    <mergeCell ref="C8:O8"/>
    <mergeCell ref="C10:G10"/>
    <mergeCell ref="J10:O10"/>
    <mergeCell ref="C39:C43"/>
    <mergeCell ref="D39:AB43"/>
    <mergeCell ref="AC39:AH43"/>
    <mergeCell ref="AI39:AZ39"/>
    <mergeCell ref="BA39:BR40"/>
    <mergeCell ref="AI40:AK43"/>
    <mergeCell ref="AL40:AN43"/>
    <mergeCell ref="AO40:AZ40"/>
    <mergeCell ref="AO41:AQ43"/>
    <mergeCell ref="AR41:AZ41"/>
    <mergeCell ref="E38:BO38"/>
    <mergeCell ref="AA32:BE32"/>
    <mergeCell ref="AB33:AF34"/>
    <mergeCell ref="AG33:AS34"/>
    <mergeCell ref="W25:AJ25"/>
    <mergeCell ref="AK25:AU25"/>
    <mergeCell ref="W27:AI27"/>
    <mergeCell ref="AK27:AU27"/>
  </mergeCells>
  <conditionalFormatting sqref="AI146">
    <cfRule type="containsText" dxfId="2" priority="1" stopIfTrue="1" operator="containsText" text="кол-во экзаменов превышено">
      <formula>NOT(ISERROR(SEARCH("кол-во экзаменов превышено",AI146)))</formula>
    </cfRule>
  </conditionalFormatting>
  <conditionalFormatting sqref="AI129:BR130">
    <cfRule type="cellIs" dxfId="1" priority="2" stopIfTrue="1" operator="equal">
      <formula>"ошибка"</formula>
    </cfRule>
  </conditionalFormatting>
  <conditionalFormatting sqref="BA72:BD72 BA122:BR123 BA79:BR88 BQ116:BR117 BE116:BF117 BH116:BI117 BK116:BL117 BN116:BO117 BB116:BC117 BD73 BA73 BA125:BR125 BA124 BD124 BG124 BJ124 BM124 BP124 BM104:BM117 BP104:BP117 BG104:BG117 BA103:BA117 BJ104:BJ117 BD104:BD117 BA89:BG91 BA75:BR77 BB103:BR103 BM89:BM91 BM98 BJ89:BJ91 BJ98 BA98:BC98 BG98 BP89:BP91 BP98 BP72:BP73 BG72:BG73 BJ72:BJ73 BM72:BM73 BA71:BR71 BA66:BR69">
    <cfRule type="cellIs" dxfId="0" priority="3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47" orientation="portrait" r:id="rId1"/>
  <headerFooter alignWithMargins="0"/>
  <rowBreaks count="1" manualBreakCount="1">
    <brk id="139" max="8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29"/>
  <sheetViews>
    <sheetView topLeftCell="A177" zoomScale="90" zoomScaleNormal="90" workbookViewId="0">
      <selection sqref="A1:IV65536"/>
    </sheetView>
  </sheetViews>
  <sheetFormatPr defaultRowHeight="12.75"/>
  <cols>
    <col min="1" max="10" width="9.140625" style="255"/>
    <col min="11" max="11" width="10" style="255" customWidth="1"/>
    <col min="12" max="12" width="13.85546875" style="255" customWidth="1"/>
    <col min="13" max="13" width="14.85546875" style="255" customWidth="1"/>
    <col min="14" max="266" width="9.140625" style="255"/>
    <col min="267" max="267" width="10" style="255" customWidth="1"/>
    <col min="268" max="268" width="13.85546875" style="255" customWidth="1"/>
    <col min="269" max="269" width="14.85546875" style="255" customWidth="1"/>
    <col min="270" max="522" width="9.140625" style="255"/>
    <col min="523" max="523" width="10" style="255" customWidth="1"/>
    <col min="524" max="524" width="13.85546875" style="255" customWidth="1"/>
    <col min="525" max="525" width="14.85546875" style="255" customWidth="1"/>
    <col min="526" max="778" width="9.140625" style="255"/>
    <col min="779" max="779" width="10" style="255" customWidth="1"/>
    <col min="780" max="780" width="13.85546875" style="255" customWidth="1"/>
    <col min="781" max="781" width="14.85546875" style="255" customWidth="1"/>
    <col min="782" max="1034" width="9.140625" style="255"/>
    <col min="1035" max="1035" width="10" style="255" customWidth="1"/>
    <col min="1036" max="1036" width="13.85546875" style="255" customWidth="1"/>
    <col min="1037" max="1037" width="14.85546875" style="255" customWidth="1"/>
    <col min="1038" max="1290" width="9.140625" style="255"/>
    <col min="1291" max="1291" width="10" style="255" customWidth="1"/>
    <col min="1292" max="1292" width="13.85546875" style="255" customWidth="1"/>
    <col min="1293" max="1293" width="14.85546875" style="255" customWidth="1"/>
    <col min="1294" max="1546" width="9.140625" style="255"/>
    <col min="1547" max="1547" width="10" style="255" customWidth="1"/>
    <col min="1548" max="1548" width="13.85546875" style="255" customWidth="1"/>
    <col min="1549" max="1549" width="14.85546875" style="255" customWidth="1"/>
    <col min="1550" max="1802" width="9.140625" style="255"/>
    <col min="1803" max="1803" width="10" style="255" customWidth="1"/>
    <col min="1804" max="1804" width="13.85546875" style="255" customWidth="1"/>
    <col min="1805" max="1805" width="14.85546875" style="255" customWidth="1"/>
    <col min="1806" max="2058" width="9.140625" style="255"/>
    <col min="2059" max="2059" width="10" style="255" customWidth="1"/>
    <col min="2060" max="2060" width="13.85546875" style="255" customWidth="1"/>
    <col min="2061" max="2061" width="14.85546875" style="255" customWidth="1"/>
    <col min="2062" max="2314" width="9.140625" style="255"/>
    <col min="2315" max="2315" width="10" style="255" customWidth="1"/>
    <col min="2316" max="2316" width="13.85546875" style="255" customWidth="1"/>
    <col min="2317" max="2317" width="14.85546875" style="255" customWidth="1"/>
    <col min="2318" max="2570" width="9.140625" style="255"/>
    <col min="2571" max="2571" width="10" style="255" customWidth="1"/>
    <col min="2572" max="2572" width="13.85546875" style="255" customWidth="1"/>
    <col min="2573" max="2573" width="14.85546875" style="255" customWidth="1"/>
    <col min="2574" max="2826" width="9.140625" style="255"/>
    <col min="2827" max="2827" width="10" style="255" customWidth="1"/>
    <col min="2828" max="2828" width="13.85546875" style="255" customWidth="1"/>
    <col min="2829" max="2829" width="14.85546875" style="255" customWidth="1"/>
    <col min="2830" max="3082" width="9.140625" style="255"/>
    <col min="3083" max="3083" width="10" style="255" customWidth="1"/>
    <col min="3084" max="3084" width="13.85546875" style="255" customWidth="1"/>
    <col min="3085" max="3085" width="14.85546875" style="255" customWidth="1"/>
    <col min="3086" max="3338" width="9.140625" style="255"/>
    <col min="3339" max="3339" width="10" style="255" customWidth="1"/>
    <col min="3340" max="3340" width="13.85546875" style="255" customWidth="1"/>
    <col min="3341" max="3341" width="14.85546875" style="255" customWidth="1"/>
    <col min="3342" max="3594" width="9.140625" style="255"/>
    <col min="3595" max="3595" width="10" style="255" customWidth="1"/>
    <col min="3596" max="3596" width="13.85546875" style="255" customWidth="1"/>
    <col min="3597" max="3597" width="14.85546875" style="255" customWidth="1"/>
    <col min="3598" max="3850" width="9.140625" style="255"/>
    <col min="3851" max="3851" width="10" style="255" customWidth="1"/>
    <col min="3852" max="3852" width="13.85546875" style="255" customWidth="1"/>
    <col min="3853" max="3853" width="14.85546875" style="255" customWidth="1"/>
    <col min="3854" max="4106" width="9.140625" style="255"/>
    <col min="4107" max="4107" width="10" style="255" customWidth="1"/>
    <col min="4108" max="4108" width="13.85546875" style="255" customWidth="1"/>
    <col min="4109" max="4109" width="14.85546875" style="255" customWidth="1"/>
    <col min="4110" max="4362" width="9.140625" style="255"/>
    <col min="4363" max="4363" width="10" style="255" customWidth="1"/>
    <col min="4364" max="4364" width="13.85546875" style="255" customWidth="1"/>
    <col min="4365" max="4365" width="14.85546875" style="255" customWidth="1"/>
    <col min="4366" max="4618" width="9.140625" style="255"/>
    <col min="4619" max="4619" width="10" style="255" customWidth="1"/>
    <col min="4620" max="4620" width="13.85546875" style="255" customWidth="1"/>
    <col min="4621" max="4621" width="14.85546875" style="255" customWidth="1"/>
    <col min="4622" max="4874" width="9.140625" style="255"/>
    <col min="4875" max="4875" width="10" style="255" customWidth="1"/>
    <col min="4876" max="4876" width="13.85546875" style="255" customWidth="1"/>
    <col min="4877" max="4877" width="14.85546875" style="255" customWidth="1"/>
    <col min="4878" max="5130" width="9.140625" style="255"/>
    <col min="5131" max="5131" width="10" style="255" customWidth="1"/>
    <col min="5132" max="5132" width="13.85546875" style="255" customWidth="1"/>
    <col min="5133" max="5133" width="14.85546875" style="255" customWidth="1"/>
    <col min="5134" max="5386" width="9.140625" style="255"/>
    <col min="5387" max="5387" width="10" style="255" customWidth="1"/>
    <col min="5388" max="5388" width="13.85546875" style="255" customWidth="1"/>
    <col min="5389" max="5389" width="14.85546875" style="255" customWidth="1"/>
    <col min="5390" max="5642" width="9.140625" style="255"/>
    <col min="5643" max="5643" width="10" style="255" customWidth="1"/>
    <col min="5644" max="5644" width="13.85546875" style="255" customWidth="1"/>
    <col min="5645" max="5645" width="14.85546875" style="255" customWidth="1"/>
    <col min="5646" max="5898" width="9.140625" style="255"/>
    <col min="5899" max="5899" width="10" style="255" customWidth="1"/>
    <col min="5900" max="5900" width="13.85546875" style="255" customWidth="1"/>
    <col min="5901" max="5901" width="14.85546875" style="255" customWidth="1"/>
    <col min="5902" max="6154" width="9.140625" style="255"/>
    <col min="6155" max="6155" width="10" style="255" customWidth="1"/>
    <col min="6156" max="6156" width="13.85546875" style="255" customWidth="1"/>
    <col min="6157" max="6157" width="14.85546875" style="255" customWidth="1"/>
    <col min="6158" max="6410" width="9.140625" style="255"/>
    <col min="6411" max="6411" width="10" style="255" customWidth="1"/>
    <col min="6412" max="6412" width="13.85546875" style="255" customWidth="1"/>
    <col min="6413" max="6413" width="14.85546875" style="255" customWidth="1"/>
    <col min="6414" max="6666" width="9.140625" style="255"/>
    <col min="6667" max="6667" width="10" style="255" customWidth="1"/>
    <col min="6668" max="6668" width="13.85546875" style="255" customWidth="1"/>
    <col min="6669" max="6669" width="14.85546875" style="255" customWidth="1"/>
    <col min="6670" max="6922" width="9.140625" style="255"/>
    <col min="6923" max="6923" width="10" style="255" customWidth="1"/>
    <col min="6924" max="6924" width="13.85546875" style="255" customWidth="1"/>
    <col min="6925" max="6925" width="14.85546875" style="255" customWidth="1"/>
    <col min="6926" max="7178" width="9.140625" style="255"/>
    <col min="7179" max="7179" width="10" style="255" customWidth="1"/>
    <col min="7180" max="7180" width="13.85546875" style="255" customWidth="1"/>
    <col min="7181" max="7181" width="14.85546875" style="255" customWidth="1"/>
    <col min="7182" max="7434" width="9.140625" style="255"/>
    <col min="7435" max="7435" width="10" style="255" customWidth="1"/>
    <col min="7436" max="7436" width="13.85546875" style="255" customWidth="1"/>
    <col min="7437" max="7437" width="14.85546875" style="255" customWidth="1"/>
    <col min="7438" max="7690" width="9.140625" style="255"/>
    <col min="7691" max="7691" width="10" style="255" customWidth="1"/>
    <col min="7692" max="7692" width="13.85546875" style="255" customWidth="1"/>
    <col min="7693" max="7693" width="14.85546875" style="255" customWidth="1"/>
    <col min="7694" max="7946" width="9.140625" style="255"/>
    <col min="7947" max="7947" width="10" style="255" customWidth="1"/>
    <col min="7948" max="7948" width="13.85546875" style="255" customWidth="1"/>
    <col min="7949" max="7949" width="14.85546875" style="255" customWidth="1"/>
    <col min="7950" max="8202" width="9.140625" style="255"/>
    <col min="8203" max="8203" width="10" style="255" customWidth="1"/>
    <col min="8204" max="8204" width="13.85546875" style="255" customWidth="1"/>
    <col min="8205" max="8205" width="14.85546875" style="255" customWidth="1"/>
    <col min="8206" max="8458" width="9.140625" style="255"/>
    <col min="8459" max="8459" width="10" style="255" customWidth="1"/>
    <col min="8460" max="8460" width="13.85546875" style="255" customWidth="1"/>
    <col min="8461" max="8461" width="14.85546875" style="255" customWidth="1"/>
    <col min="8462" max="8714" width="9.140625" style="255"/>
    <col min="8715" max="8715" width="10" style="255" customWidth="1"/>
    <col min="8716" max="8716" width="13.85546875" style="255" customWidth="1"/>
    <col min="8717" max="8717" width="14.85546875" style="255" customWidth="1"/>
    <col min="8718" max="8970" width="9.140625" style="255"/>
    <col min="8971" max="8971" width="10" style="255" customWidth="1"/>
    <col min="8972" max="8972" width="13.85546875" style="255" customWidth="1"/>
    <col min="8973" max="8973" width="14.85546875" style="255" customWidth="1"/>
    <col min="8974" max="9226" width="9.140625" style="255"/>
    <col min="9227" max="9227" width="10" style="255" customWidth="1"/>
    <col min="9228" max="9228" width="13.85546875" style="255" customWidth="1"/>
    <col min="9229" max="9229" width="14.85546875" style="255" customWidth="1"/>
    <col min="9230" max="9482" width="9.140625" style="255"/>
    <col min="9483" max="9483" width="10" style="255" customWidth="1"/>
    <col min="9484" max="9484" width="13.85546875" style="255" customWidth="1"/>
    <col min="9485" max="9485" width="14.85546875" style="255" customWidth="1"/>
    <col min="9486" max="9738" width="9.140625" style="255"/>
    <col min="9739" max="9739" width="10" style="255" customWidth="1"/>
    <col min="9740" max="9740" width="13.85546875" style="255" customWidth="1"/>
    <col min="9741" max="9741" width="14.85546875" style="255" customWidth="1"/>
    <col min="9742" max="9994" width="9.140625" style="255"/>
    <col min="9995" max="9995" width="10" style="255" customWidth="1"/>
    <col min="9996" max="9996" width="13.85546875" style="255" customWidth="1"/>
    <col min="9997" max="9997" width="14.85546875" style="255" customWidth="1"/>
    <col min="9998" max="10250" width="9.140625" style="255"/>
    <col min="10251" max="10251" width="10" style="255" customWidth="1"/>
    <col min="10252" max="10252" width="13.85546875" style="255" customWidth="1"/>
    <col min="10253" max="10253" width="14.85546875" style="255" customWidth="1"/>
    <col min="10254" max="10506" width="9.140625" style="255"/>
    <col min="10507" max="10507" width="10" style="255" customWidth="1"/>
    <col min="10508" max="10508" width="13.85546875" style="255" customWidth="1"/>
    <col min="10509" max="10509" width="14.85546875" style="255" customWidth="1"/>
    <col min="10510" max="10762" width="9.140625" style="255"/>
    <col min="10763" max="10763" width="10" style="255" customWidth="1"/>
    <col min="10764" max="10764" width="13.85546875" style="255" customWidth="1"/>
    <col min="10765" max="10765" width="14.85546875" style="255" customWidth="1"/>
    <col min="10766" max="11018" width="9.140625" style="255"/>
    <col min="11019" max="11019" width="10" style="255" customWidth="1"/>
    <col min="11020" max="11020" width="13.85546875" style="255" customWidth="1"/>
    <col min="11021" max="11021" width="14.85546875" style="255" customWidth="1"/>
    <col min="11022" max="11274" width="9.140625" style="255"/>
    <col min="11275" max="11275" width="10" style="255" customWidth="1"/>
    <col min="11276" max="11276" width="13.85546875" style="255" customWidth="1"/>
    <col min="11277" max="11277" width="14.85546875" style="255" customWidth="1"/>
    <col min="11278" max="11530" width="9.140625" style="255"/>
    <col min="11531" max="11531" width="10" style="255" customWidth="1"/>
    <col min="11532" max="11532" width="13.85546875" style="255" customWidth="1"/>
    <col min="11533" max="11533" width="14.85546875" style="255" customWidth="1"/>
    <col min="11534" max="11786" width="9.140625" style="255"/>
    <col min="11787" max="11787" width="10" style="255" customWidth="1"/>
    <col min="11788" max="11788" width="13.85546875" style="255" customWidth="1"/>
    <col min="11789" max="11789" width="14.85546875" style="255" customWidth="1"/>
    <col min="11790" max="12042" width="9.140625" style="255"/>
    <col min="12043" max="12043" width="10" style="255" customWidth="1"/>
    <col min="12044" max="12044" width="13.85546875" style="255" customWidth="1"/>
    <col min="12045" max="12045" width="14.85546875" style="255" customWidth="1"/>
    <col min="12046" max="12298" width="9.140625" style="255"/>
    <col min="12299" max="12299" width="10" style="255" customWidth="1"/>
    <col min="12300" max="12300" width="13.85546875" style="255" customWidth="1"/>
    <col min="12301" max="12301" width="14.85546875" style="255" customWidth="1"/>
    <col min="12302" max="12554" width="9.140625" style="255"/>
    <col min="12555" max="12555" width="10" style="255" customWidth="1"/>
    <col min="12556" max="12556" width="13.85546875" style="255" customWidth="1"/>
    <col min="12557" max="12557" width="14.85546875" style="255" customWidth="1"/>
    <col min="12558" max="12810" width="9.140625" style="255"/>
    <col min="12811" max="12811" width="10" style="255" customWidth="1"/>
    <col min="12812" max="12812" width="13.85546875" style="255" customWidth="1"/>
    <col min="12813" max="12813" width="14.85546875" style="255" customWidth="1"/>
    <col min="12814" max="13066" width="9.140625" style="255"/>
    <col min="13067" max="13067" width="10" style="255" customWidth="1"/>
    <col min="13068" max="13068" width="13.85546875" style="255" customWidth="1"/>
    <col min="13069" max="13069" width="14.85546875" style="255" customWidth="1"/>
    <col min="13070" max="13322" width="9.140625" style="255"/>
    <col min="13323" max="13323" width="10" style="255" customWidth="1"/>
    <col min="13324" max="13324" width="13.85546875" style="255" customWidth="1"/>
    <col min="13325" max="13325" width="14.85546875" style="255" customWidth="1"/>
    <col min="13326" max="13578" width="9.140625" style="255"/>
    <col min="13579" max="13579" width="10" style="255" customWidth="1"/>
    <col min="13580" max="13580" width="13.85546875" style="255" customWidth="1"/>
    <col min="13581" max="13581" width="14.85546875" style="255" customWidth="1"/>
    <col min="13582" max="13834" width="9.140625" style="255"/>
    <col min="13835" max="13835" width="10" style="255" customWidth="1"/>
    <col min="13836" max="13836" width="13.85546875" style="255" customWidth="1"/>
    <col min="13837" max="13837" width="14.85546875" style="255" customWidth="1"/>
    <col min="13838" max="14090" width="9.140625" style="255"/>
    <col min="14091" max="14091" width="10" style="255" customWidth="1"/>
    <col min="14092" max="14092" width="13.85546875" style="255" customWidth="1"/>
    <col min="14093" max="14093" width="14.85546875" style="255" customWidth="1"/>
    <col min="14094" max="14346" width="9.140625" style="255"/>
    <col min="14347" max="14347" width="10" style="255" customWidth="1"/>
    <col min="14348" max="14348" width="13.85546875" style="255" customWidth="1"/>
    <col min="14349" max="14349" width="14.85546875" style="255" customWidth="1"/>
    <col min="14350" max="14602" width="9.140625" style="255"/>
    <col min="14603" max="14603" width="10" style="255" customWidth="1"/>
    <col min="14604" max="14604" width="13.85546875" style="255" customWidth="1"/>
    <col min="14605" max="14605" width="14.85546875" style="255" customWidth="1"/>
    <col min="14606" max="14858" width="9.140625" style="255"/>
    <col min="14859" max="14859" width="10" style="255" customWidth="1"/>
    <col min="14860" max="14860" width="13.85546875" style="255" customWidth="1"/>
    <col min="14861" max="14861" width="14.85546875" style="255" customWidth="1"/>
    <col min="14862" max="15114" width="9.140625" style="255"/>
    <col min="15115" max="15115" width="10" style="255" customWidth="1"/>
    <col min="15116" max="15116" width="13.85546875" style="255" customWidth="1"/>
    <col min="15117" max="15117" width="14.85546875" style="255" customWidth="1"/>
    <col min="15118" max="15370" width="9.140625" style="255"/>
    <col min="15371" max="15371" width="10" style="255" customWidth="1"/>
    <col min="15372" max="15372" width="13.85546875" style="255" customWidth="1"/>
    <col min="15373" max="15373" width="14.85546875" style="255" customWidth="1"/>
    <col min="15374" max="15626" width="9.140625" style="255"/>
    <col min="15627" max="15627" width="10" style="255" customWidth="1"/>
    <col min="15628" max="15628" width="13.85546875" style="255" customWidth="1"/>
    <col min="15629" max="15629" width="14.85546875" style="255" customWidth="1"/>
    <col min="15630" max="15882" width="9.140625" style="255"/>
    <col min="15883" max="15883" width="10" style="255" customWidth="1"/>
    <col min="15884" max="15884" width="13.85546875" style="255" customWidth="1"/>
    <col min="15885" max="15885" width="14.85546875" style="255" customWidth="1"/>
    <col min="15886" max="16138" width="9.140625" style="255"/>
    <col min="16139" max="16139" width="10" style="255" customWidth="1"/>
    <col min="16140" max="16140" width="13.85546875" style="255" customWidth="1"/>
    <col min="16141" max="16141" width="14.85546875" style="255" customWidth="1"/>
    <col min="16142" max="16384" width="9.140625" style="25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</sheetData>
  <printOptions horizontalCentered="1"/>
  <pageMargins left="0.39370078740157483" right="0.39370078740157483" top="0.35433070866141736" bottom="0.19685039370078741" header="0" footer="0"/>
  <pageSetup paperSize="9" scale="80" orientation="portrait" r:id="rId1"/>
  <colBreaks count="1" manualBreakCount="1">
    <brk id="12" max="2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Учебный план</vt:lpstr>
      <vt:lpstr>Пояснительная записка</vt:lpstr>
      <vt:lpstr>'Пояснительная записка'!Область_печати</vt:lpstr>
      <vt:lpstr>'Учебный план'!Область_печати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ххх</cp:lastModifiedBy>
  <cp:lastPrinted>2016-11-22T12:02:30Z</cp:lastPrinted>
  <dcterms:created xsi:type="dcterms:W3CDTF">2016-11-22T12:00:45Z</dcterms:created>
  <dcterms:modified xsi:type="dcterms:W3CDTF">2016-11-22T13:07:06Z</dcterms:modified>
</cp:coreProperties>
</file>